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G:\Mon Drive\Une gamelle au top\Calculateurs\__ LIVRAISON __\_ TMP _\"/>
    </mc:Choice>
  </mc:AlternateContent>
  <xr:revisionPtr revIDLastSave="0" documentId="8_{3CCBB86A-E248-4C4E-8B1A-DF9304EED359}" xr6:coauthVersionLast="47" xr6:coauthVersionMax="47" xr10:uidLastSave="{00000000-0000-0000-0000-000000000000}"/>
  <bookViews>
    <workbookView xWindow="-113" yWindow="-13636" windowWidth="24267" windowHeight="13310"/>
  </bookViews>
  <sheets>
    <sheet name="PDS IDEAL - Unegamelleautop.fr" sheetId="3" r:id="rId1"/>
  </sheets>
  <calcPr calcId="181029"/>
</workbook>
</file>

<file path=xl/calcChain.xml><?xml version="1.0" encoding="utf-8"?>
<calcChain xmlns="http://schemas.openxmlformats.org/spreadsheetml/2006/main">
  <c r="L37" i="3" l="1"/>
  <c r="B21" i="3"/>
  <c r="B17" i="3"/>
  <c r="AA10" i="3"/>
  <c r="AA9" i="3"/>
  <c r="AA8" i="3"/>
  <c r="AA7" i="3"/>
  <c r="AA15" i="3"/>
  <c r="AA14" i="3"/>
  <c r="AA13" i="3"/>
  <c r="AA12" i="3"/>
  <c r="Z27" i="3"/>
  <c r="Z25" i="3"/>
  <c r="Z26" i="3"/>
  <c r="D15" i="3"/>
  <c r="D14" i="3"/>
  <c r="Z12" i="3"/>
  <c r="Z13" i="3"/>
  <c r="Z14" i="3"/>
  <c r="Z15" i="3"/>
  <c r="Z7" i="3"/>
  <c r="Z8" i="3"/>
  <c r="Z9" i="3"/>
  <c r="Z10" i="3"/>
  <c r="Z28" i="3"/>
  <c r="AC29" i="3"/>
  <c r="C17" i="3"/>
  <c r="Z22" i="3"/>
  <c r="AC25" i="3"/>
  <c r="C21" i="3"/>
  <c r="AC20" i="3"/>
  <c r="C18" i="3"/>
</calcChain>
</file>

<file path=xl/sharedStrings.xml><?xml version="1.0" encoding="utf-8"?>
<sst xmlns="http://schemas.openxmlformats.org/spreadsheetml/2006/main" count="71" uniqueCount="71">
  <si>
    <t>SCORE CORPOREL</t>
  </si>
  <si>
    <t>Indice</t>
  </si>
  <si>
    <t>Situation</t>
  </si>
  <si>
    <t>Texte descriptif CHIEN</t>
  </si>
  <si>
    <t>Texte descriptif CHAT</t>
  </si>
  <si>
    <t>TYPE</t>
  </si>
  <si>
    <t>un chat</t>
  </si>
  <si>
    <t>un chien</t>
  </si>
  <si>
    <t>INPUT</t>
  </si>
  <si>
    <t>type</t>
  </si>
  <si>
    <t>poids</t>
  </si>
  <si>
    <t>score</t>
  </si>
  <si>
    <t>TOTAL</t>
  </si>
  <si>
    <t>TEXTE DESCRIPTIF SUIVANT SITUATION</t>
  </si>
  <si>
    <t>CHOIX</t>
  </si>
  <si>
    <t>POIDS IDEAL</t>
  </si>
  <si>
    <t>% Chien</t>
  </si>
  <si>
    <t>% Chat</t>
  </si>
  <si>
    <t>Emacié : véto !</t>
  </si>
  <si>
    <t>Un peu trop fin : à surveiller</t>
  </si>
  <si>
    <t>Trop gros : au régime !</t>
  </si>
  <si>
    <t>Très obèse : véto !</t>
  </si>
  <si>
    <t>Très maigre :-(</t>
  </si>
  <si>
    <t xml:space="preserve">Maigre : attention :-/ </t>
  </si>
  <si>
    <t>Idéal : bravo ! :-)</t>
  </si>
  <si>
    <t>En surcharge : attention :-/</t>
  </si>
  <si>
    <t>Obèse : aïe :-(</t>
  </si>
  <si>
    <t>Le score corporel, noté de 1 à 9, permet d'évaluer l'état corporel de votre chat ou de votre chien</t>
  </si>
  <si>
    <t>Correction %</t>
  </si>
  <si>
    <t>Les côtes, vertèbres, bassin et les saillies osseuses sont visibles à distance avec une absence de graisse et une fonte musculaire extrême.</t>
  </si>
  <si>
    <t>Les côtes, vertèbres, bassin et saillies osseuses sont bien visibles avec une perte musculaire minime.</t>
  </si>
  <si>
    <t>Les côtes sont non palpables même en appuyant fortement. Dépôt majeur de graisse sur le thorax, rachis, base de la queue, encolure, membres et même de la face.</t>
  </si>
  <si>
    <t>Les côtes sont très facilement palpables avec un tout petit peu de graisse de couverture.</t>
  </si>
  <si>
    <t>Les côtes sont facilement palpables ainsi que les vertèbres lombaires. Il y a peu de graisse de couverture et abdominale, la taille est marquée.</t>
  </si>
  <si>
    <t>Les côtes sont difficilement palpables, elles sont recouvertes par une couche graisseuse. La taille est difficilement visible avec un bourrelet graisseux abdominal modéré.</t>
  </si>
  <si>
    <t>Les côtes et saillies osseuses très difficilement palpables, il faut appuyer fort pour les sentir. La taille reste visible mais avec un bourrelet graisseux abdominal fort.</t>
  </si>
  <si>
    <t>Les côtes et saillies osseuses sont non palpables et noyées dans le gras. Il y a une distension abdominale très forte avec une taille non visible. Dépôts de graisses extensifs au reste du corps (lombes, face, membres…).</t>
  </si>
  <si>
    <r>
      <t xml:space="preserve">Il est important de connaître le poids idéal de son chien ou de son chat qui correspond au poids à maintenir pour le garder en forme. Pas de panique toutes les informations demandées ici concernent </t>
    </r>
    <r>
      <rPr>
        <b/>
        <sz val="12"/>
        <color indexed="8"/>
        <rFont val="Gill Sans MT"/>
        <family val="2"/>
      </rPr>
      <t>VOTRE ANIMAL</t>
    </r>
    <r>
      <rPr>
        <sz val="12"/>
        <color indexed="8"/>
        <rFont val="Gill Sans MT"/>
        <family val="2"/>
      </rPr>
      <t xml:space="preserve"> que vous connaissez bien.</t>
    </r>
  </si>
  <si>
    <t>UTILISATION</t>
  </si>
  <si>
    <t>DIFFUSION</t>
  </si>
  <si>
    <t>COPIE</t>
  </si>
  <si>
    <t>DONNEES APPARTENANT A</t>
  </si>
  <si>
    <t>Mon animal est</t>
  </si>
  <si>
    <t>Son poids ACTUEL</t>
  </si>
  <si>
    <t>Son score corporel</t>
  </si>
  <si>
    <t>Couleur</t>
  </si>
  <si>
    <t>COULEUR</t>
  </si>
  <si>
    <t>Il suffit de remplir les petites cases grises</t>
  </si>
  <si>
    <t>Les côtes sont palpables juste en caressant le chien normalement, sans excès de graisse sous-cutanée recouvrant les côtes.</t>
  </si>
  <si>
    <t>Les côtes sont palpables rien qu’en caressant le chat, elles sont recouvertes d’un peu de graisse avec une silhouette idéale et un bourrelet graisseux abdominal limité.</t>
  </si>
  <si>
    <t>Les côtes sont visibles de loin surtout chez le chat à poil court, ainsi que les vertèbres lombaires et les ailes de l’ilium. Aucune graisse palpable, ventre sévèrement levretté avec une taille très marquée.</t>
  </si>
  <si>
    <t>Les côtes sont visibles de près chez le chat à poil court, ainsi que les vertèbres lombaires et les ailes de l’ilium. Aucune graisse palpable, le ventre est sévèrement levretté avec une taille marquée.</t>
  </si>
  <si>
    <t>Les côtes sont palpables rien qu’en caressant le chat, elles sont recouvertes d’un peu de graisse avec un peu de graisse abdominale. La taille est très fine.</t>
  </si>
  <si>
    <t>Les côtes sont palpables en caressant le chat, elles sont recouvertes d’un petit excès de graisse avec un bourrelet graisseux abdominale correct.</t>
  </si>
  <si>
    <t>Les côtes sont facilement palpables sans graisse sous-cutanée, les sommets des vertèbres lombaires sont visibles et les os du bassin proéminents.</t>
  </si>
  <si>
    <t>Les côtes sont palpables avec un petit excès de graisse les recouvrantes. Elles sont un peu difficiles à sentir en caressant le chien.</t>
  </si>
  <si>
    <t>Les côtes sont difficiles à palper avec de la graisse déposée sur les côtes, les lombes et la base de la queue. Il faut appuyer pour pouvoir sentir les côtes.</t>
  </si>
  <si>
    <t>Les côtes sont palpables difficilement, il faut exercer une très forte pression pour les sentir. Il y a un fort dépôt de graisse sur les côtes, les lombes, la base de la queue.</t>
  </si>
  <si>
    <t>UNE GAMELLE AU TOP</t>
  </si>
  <si>
    <t>https://www.unegamelleautop.fr/</t>
  </si>
  <si>
    <t>STRICTEMENT INTERDITE</t>
  </si>
  <si>
    <t>SOUS PEINE DE POURSUITES</t>
  </si>
  <si>
    <t>Les concepteurs</t>
  </si>
  <si>
    <r>
      <rPr>
        <sz val="24"/>
        <color indexed="9"/>
        <rFont val="Gill Sans MT"/>
        <family val="2"/>
      </rPr>
      <t>Estimation du poids corporel pour Chien et Chat</t>
    </r>
    <r>
      <rPr>
        <sz val="8"/>
        <color indexed="9"/>
        <rFont val="Gill Sans MT"/>
        <family val="2"/>
      </rPr>
      <t xml:space="preserve">
</t>
    </r>
    <r>
      <rPr>
        <sz val="9"/>
        <color indexed="9"/>
        <rFont val="Gill Sans MT"/>
        <family val="2"/>
      </rPr>
      <t>Version 2.00 05.04.2023</t>
    </r>
  </si>
  <si>
    <t>Cet outil a été imaginé et conçu initialement par :</t>
  </si>
  <si>
    <t>Responsable de la maintenance, des évolutions et de l'hébergement :</t>
  </si>
  <si>
    <r>
      <rPr>
        <b/>
        <sz val="12"/>
        <color indexed="8"/>
        <rFont val="Gill Sans MT"/>
        <family val="2"/>
      </rPr>
      <t>Antinéa Ecrepont</t>
    </r>
    <r>
      <rPr>
        <sz val="12"/>
        <color indexed="8"/>
        <rFont val="Gill Sans MT"/>
        <family val="2"/>
      </rPr>
      <t xml:space="preserve"> - Docteur en médecine vétérinaire</t>
    </r>
  </si>
  <si>
    <r>
      <rPr>
        <b/>
        <sz val="12"/>
        <color indexed="8"/>
        <rFont val="Gill Sans MT"/>
        <family val="2"/>
      </rPr>
      <t>Charlotte Gnaedinger</t>
    </r>
    <r>
      <rPr>
        <sz val="12"/>
        <color indexed="8"/>
        <rFont val="Gill Sans MT"/>
        <family val="2"/>
      </rPr>
      <t xml:space="preserve"> - Ingénieure Agronome spécialisée en nutrition animale</t>
    </r>
  </si>
  <si>
    <r>
      <rPr>
        <b/>
        <sz val="12"/>
        <color indexed="8"/>
        <rFont val="Gill Sans MT"/>
        <family val="2"/>
      </rPr>
      <t>Damien Dehon</t>
    </r>
    <r>
      <rPr>
        <sz val="12"/>
        <color indexed="8"/>
        <rFont val="Gill Sans MT"/>
        <family val="2"/>
      </rPr>
      <t xml:space="preserve"> - Consultant avec double cursus en biologie et informatique</t>
    </r>
  </si>
  <si>
    <r>
      <rPr>
        <b/>
        <sz val="12"/>
        <color indexed="8"/>
        <rFont val="Gill Sans MT"/>
        <family val="2"/>
      </rPr>
      <t>Damien Dehon</t>
    </r>
    <r>
      <rPr>
        <sz val="12"/>
        <color indexed="8"/>
        <rFont val="Gill Sans MT"/>
        <family val="2"/>
      </rPr>
      <t xml:space="preserve"> - damien@unegamelleautop.fr</t>
    </r>
  </si>
  <si>
    <t>www.unegamelleautop.fr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</si>
</sst>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1"/>
      <color theme="1"/>
      <name val="Calibri"/>
      <family val="2"/>
      <scheme val="minor"/>
    </font>
    <font>
      <sz val="12"/>
      <color indexed="8"/>
      <name val="Gill Sans MT"/>
      <family val="2"/>
    </font>
    <font>
      <b/>
      <sz val="12"/>
      <color indexed="8"/>
      <name val="Gill Sans MT"/>
      <family val="2"/>
    </font>
    <font>
      <sz val="8"/>
      <color indexed="9"/>
      <name val="Gill Sans MT"/>
      <family val="2"/>
    </font>
    <font>
      <sz val="24"/>
      <color indexed="9"/>
      <name val="Gill Sans MT"/>
      <family val="2"/>
    </font>
    <font>
      <sz val="9"/>
      <color indexed="9"/>
      <name val="Gill Sans MT"/>
      <family val="2"/>
    </font>
    <font>
      <sz val="20"/>
      <color indexed="9"/>
      <name val="Gill Sans MT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Gill Sans"/>
    </font>
    <font>
      <b/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2"/>
      <color theme="1"/>
      <name val="Calibri"/>
      <family val="2"/>
      <scheme val="minor"/>
    </font>
    <font>
      <b/>
      <sz val="11"/>
      <color theme="1"/>
      <name val="Gill Sans MT"/>
      <family val="2"/>
    </font>
    <font>
      <sz val="14"/>
      <color theme="1"/>
      <name val="Gill Sans MT"/>
      <family val="2"/>
    </font>
    <font>
      <sz val="14"/>
      <color theme="0"/>
      <name val="Calibri"/>
      <family val="2"/>
      <scheme val="minor"/>
    </font>
    <font>
      <sz val="13"/>
      <color theme="1"/>
      <name val="Gill Sans MT"/>
      <family val="2"/>
    </font>
    <font>
      <b/>
      <sz val="18"/>
      <color theme="0"/>
      <name val="Gill Sans MT"/>
      <family val="2"/>
    </font>
    <font>
      <b/>
      <sz val="12"/>
      <color theme="1"/>
      <name val="Gill Sans MT"/>
      <family val="2"/>
    </font>
    <font>
      <sz val="12"/>
      <color theme="1"/>
      <name val="Gill Sans MT"/>
      <family val="2"/>
    </font>
    <font>
      <sz val="20"/>
      <color theme="1"/>
      <name val="Calibri"/>
      <family val="2"/>
      <scheme val="minor"/>
    </font>
    <font>
      <sz val="11"/>
      <color theme="2" tint="-0.499984740745262"/>
      <name val="Gill Sans MT"/>
      <family val="2"/>
    </font>
    <font>
      <b/>
      <sz val="15"/>
      <color theme="0"/>
      <name val="Calibri"/>
      <family val="2"/>
      <scheme val="minor"/>
    </font>
    <font>
      <b/>
      <sz val="15"/>
      <color theme="0"/>
      <name val="Gill Sans MT"/>
      <family val="2"/>
    </font>
    <font>
      <u/>
      <sz val="15"/>
      <color theme="0"/>
      <name val="Calibri"/>
      <family val="2"/>
      <scheme val="minor"/>
    </font>
    <font>
      <sz val="18"/>
      <color theme="1"/>
      <name val="Gill Sans MT"/>
      <family val="2"/>
    </font>
    <font>
      <sz val="18"/>
      <color theme="1"/>
      <name val="Calibri"/>
      <family val="2"/>
      <scheme val="minor"/>
    </font>
    <font>
      <sz val="12"/>
      <color theme="0"/>
      <name val="Gill Sans MT"/>
      <family val="2"/>
    </font>
    <font>
      <b/>
      <sz val="12.5"/>
      <color theme="0"/>
      <name val="Gill Sans MT"/>
      <family val="2"/>
    </font>
    <font>
      <b/>
      <sz val="12.5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Gill Sans MT"/>
      <family val="2"/>
    </font>
    <font>
      <sz val="8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70AD54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 tint="-0.1498764000366222"/>
      </left>
      <right/>
      <top/>
      <bottom/>
      <diagonal/>
    </border>
    <border>
      <left style="thin">
        <color theme="0" tint="-0.1498764000366222"/>
      </left>
      <right/>
      <top/>
      <bottom style="thin">
        <color theme="0" tint="-0.1498458815271462"/>
      </bottom>
      <diagonal/>
    </border>
    <border>
      <left/>
      <right/>
      <top/>
      <bottom style="thin">
        <color theme="0" tint="-0.1498458815271462"/>
      </bottom>
      <diagonal/>
    </border>
    <border>
      <left/>
      <right style="thin">
        <color theme="0" tint="-0.1498764000366222"/>
      </right>
      <top/>
      <bottom style="thin">
        <color theme="0" tint="-0.1498458815271462"/>
      </bottom>
      <diagonal/>
    </border>
    <border>
      <left/>
      <right/>
      <top style="thin">
        <color theme="0" tint="-0.1498458815271462"/>
      </top>
      <bottom/>
      <diagonal/>
    </border>
    <border>
      <left/>
      <right style="thin">
        <color theme="0" tint="-0.1498764000366222"/>
      </right>
      <top style="thin">
        <color theme="0" tint="-0.1499069185460982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8764000366222"/>
      </left>
      <right/>
      <top style="thin">
        <color theme="0" tint="-0.1499069185460982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9" fillId="0" borderId="0"/>
  </cellStyleXfs>
  <cellXfs count="134">
    <xf numFmtId="0" fontId="0" fillId="0" borderId="0" xfId="0"/>
    <xf numFmtId="0" fontId="11" fillId="2" borderId="0" xfId="0" applyFont="1" applyFill="1" applyProtection="1"/>
    <xf numFmtId="0" fontId="13" fillId="2" borderId="0" xfId="0" applyFont="1" applyFill="1" applyProtection="1"/>
    <xf numFmtId="0" fontId="14" fillId="2" borderId="0" xfId="0" applyFont="1" applyFill="1" applyBorder="1" applyAlignment="1" applyProtection="1">
      <alignment horizontal="left" vertical="center"/>
    </xf>
    <xf numFmtId="0" fontId="16" fillId="3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0" fillId="2" borderId="0" xfId="0" applyFill="1" applyBorder="1" applyAlignment="1"/>
    <xf numFmtId="0" fontId="11" fillId="2" borderId="0" xfId="0" applyFont="1" applyFill="1" applyBorder="1" applyAlignment="1" applyProtection="1"/>
    <xf numFmtId="0" fontId="10" fillId="2" borderId="0" xfId="0" applyFont="1" applyFill="1" applyBorder="1" applyAlignment="1"/>
    <xf numFmtId="0" fontId="0" fillId="2" borderId="7" xfId="0" applyFill="1" applyBorder="1" applyAlignment="1">
      <alignment horizontal="left" vertical="center"/>
    </xf>
    <xf numFmtId="0" fontId="0" fillId="2" borderId="0" xfId="0" applyFill="1" applyBorder="1" applyAlignment="1"/>
    <xf numFmtId="0" fontId="17" fillId="4" borderId="0" xfId="0" applyFont="1" applyFill="1" applyAlignment="1" applyProtection="1"/>
    <xf numFmtId="0" fontId="0" fillId="4" borderId="0" xfId="0" applyFill="1" applyAlignment="1"/>
    <xf numFmtId="0" fontId="11" fillId="4" borderId="0" xfId="0" applyFont="1" applyFill="1" applyBorder="1" applyAlignment="1" applyProtection="1"/>
    <xf numFmtId="0" fontId="0" fillId="4" borderId="0" xfId="0" applyFill="1" applyBorder="1" applyAlignment="1"/>
    <xf numFmtId="0" fontId="11" fillId="4" borderId="0" xfId="0" applyFont="1" applyFill="1" applyProtection="1"/>
    <xf numFmtId="0" fontId="13" fillId="4" borderId="0" xfId="0" applyFont="1" applyFill="1" applyBorder="1" applyProtection="1"/>
    <xf numFmtId="0" fontId="11" fillId="4" borderId="0" xfId="0" applyFont="1" applyFill="1" applyBorder="1" applyProtection="1"/>
    <xf numFmtId="0" fontId="11" fillId="4" borderId="0" xfId="0" applyFont="1" applyFill="1" applyAlignment="1" applyProtection="1"/>
    <xf numFmtId="0" fontId="16" fillId="3" borderId="6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1" fillId="2" borderId="0" xfId="0" applyFont="1" applyFill="1" applyBorder="1" applyAlignment="1" applyProtection="1">
      <alignment horizontal="left" vertical="center"/>
    </xf>
    <xf numFmtId="0" fontId="0" fillId="2" borderId="8" xfId="0" applyFill="1" applyBorder="1" applyAlignment="1"/>
    <xf numFmtId="0" fontId="0" fillId="2" borderId="9" xfId="0" applyFill="1" applyBorder="1" applyAlignment="1"/>
    <xf numFmtId="0" fontId="18" fillId="2" borderId="10" xfId="0" applyFont="1" applyFill="1" applyBorder="1" applyAlignment="1" applyProtection="1">
      <alignment horizontal="right" vertical="center" indent="1"/>
    </xf>
    <xf numFmtId="0" fontId="0" fillId="2" borderId="9" xfId="0" applyFill="1" applyBorder="1" applyAlignment="1">
      <alignment horizontal="left" vertical="center"/>
    </xf>
    <xf numFmtId="0" fontId="19" fillId="2" borderId="10" xfId="0" applyFont="1" applyFill="1" applyBorder="1" applyAlignment="1" applyProtection="1">
      <alignment horizontal="left" vertical="center"/>
    </xf>
    <xf numFmtId="0" fontId="19" fillId="2" borderId="10" xfId="0" applyFont="1" applyFill="1" applyBorder="1" applyAlignment="1" applyProtection="1">
      <alignment horizontal="right" vertical="center"/>
    </xf>
    <xf numFmtId="0" fontId="0" fillId="2" borderId="10" xfId="0" applyFill="1" applyBorder="1" applyAlignment="1" applyProtection="1">
      <alignment horizontal="left" vertical="center"/>
    </xf>
    <xf numFmtId="0" fontId="18" fillId="2" borderId="10" xfId="0" applyFont="1" applyFill="1" applyBorder="1" applyAlignment="1" applyProtection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11" fillId="2" borderId="0" xfId="0" applyFont="1" applyFill="1" applyBorder="1" applyProtection="1"/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0" fontId="19" fillId="2" borderId="0" xfId="0" applyFont="1" applyFill="1" applyBorder="1" applyProtection="1"/>
    <xf numFmtId="0" fontId="3" fillId="2" borderId="14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20" fillId="4" borderId="0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vertical="center"/>
    </xf>
    <xf numFmtId="0" fontId="0" fillId="2" borderId="16" xfId="0" applyFill="1" applyBorder="1" applyAlignment="1">
      <alignment vertical="center"/>
    </xf>
    <xf numFmtId="0" fontId="13" fillId="2" borderId="16" xfId="0" applyFont="1" applyFill="1" applyBorder="1" applyProtection="1"/>
    <xf numFmtId="0" fontId="19" fillId="2" borderId="15" xfId="0" applyFont="1" applyFill="1" applyBorder="1" applyProtection="1"/>
    <xf numFmtId="0" fontId="13" fillId="2" borderId="17" xfId="0" applyFont="1" applyFill="1" applyBorder="1" applyProtection="1"/>
    <xf numFmtId="0" fontId="11" fillId="2" borderId="18" xfId="0" applyFont="1" applyFill="1" applyBorder="1" applyProtection="1"/>
    <xf numFmtId="0" fontId="19" fillId="2" borderId="18" xfId="0" applyFont="1" applyFill="1" applyBorder="1" applyProtection="1"/>
    <xf numFmtId="0" fontId="19" fillId="2" borderId="0" xfId="0" applyFont="1" applyFill="1" applyBorder="1" applyAlignment="1" applyProtection="1">
      <alignment horizontal="left"/>
    </xf>
    <xf numFmtId="0" fontId="19" fillId="2" borderId="0" xfId="0" applyFont="1" applyFill="1" applyBorder="1" applyAlignment="1" applyProtection="1">
      <alignment vertical="center"/>
    </xf>
    <xf numFmtId="0" fontId="19" fillId="2" borderId="0" xfId="0" applyFont="1" applyFill="1" applyBorder="1" applyAlignment="1" applyProtection="1">
      <alignment horizontal="left" vertical="center"/>
    </xf>
    <xf numFmtId="0" fontId="21" fillId="2" borderId="19" xfId="0" applyFont="1" applyFill="1" applyBorder="1" applyAlignment="1" applyProtection="1">
      <alignment horizontal="right"/>
    </xf>
    <xf numFmtId="0" fontId="6" fillId="4" borderId="0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22" fillId="5" borderId="1" xfId="0" applyFont="1" applyFill="1" applyBorder="1"/>
    <xf numFmtId="0" fontId="22" fillId="5" borderId="2" xfId="0" applyFont="1" applyFill="1" applyBorder="1"/>
    <xf numFmtId="0" fontId="22" fillId="5" borderId="3" xfId="0" applyFont="1" applyFill="1" applyBorder="1"/>
    <xf numFmtId="0" fontId="22" fillId="5" borderId="0" xfId="0" applyFont="1" applyFill="1"/>
    <xf numFmtId="0" fontId="22" fillId="5" borderId="0" xfId="0" applyFont="1" applyFill="1" applyAlignment="1">
      <alignment horizontal="center" vertical="center"/>
    </xf>
    <xf numFmtId="0" fontId="23" fillId="5" borderId="3" xfId="0" applyFont="1" applyFill="1" applyBorder="1"/>
    <xf numFmtId="0" fontId="24" fillId="5" borderId="0" xfId="1" applyFont="1" applyFill="1" applyBorder="1" applyAlignment="1">
      <alignment horizontal="center" vertical="center"/>
    </xf>
    <xf numFmtId="0" fontId="22" fillId="5" borderId="4" xfId="0" applyFont="1" applyFill="1" applyBorder="1"/>
    <xf numFmtId="0" fontId="22" fillId="5" borderId="5" xfId="0" applyFont="1" applyFill="1" applyBorder="1"/>
    <xf numFmtId="0" fontId="1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15" xfId="0" applyFont="1" applyFill="1" applyBorder="1" applyAlignment="1">
      <alignment vertical="center"/>
    </xf>
    <xf numFmtId="0" fontId="8" fillId="2" borderId="0" xfId="1" applyFill="1" applyBorder="1" applyProtection="1"/>
    <xf numFmtId="0" fontId="19" fillId="2" borderId="15" xfId="0" applyFont="1" applyFill="1" applyBorder="1"/>
    <xf numFmtId="0" fontId="19" fillId="2" borderId="0" xfId="0" applyFont="1" applyFill="1"/>
    <xf numFmtId="0" fontId="3" fillId="6" borderId="25" xfId="0" applyFont="1" applyFill="1" applyBorder="1" applyAlignment="1">
      <alignment horizontal="center" vertical="center" wrapText="1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27" fillId="4" borderId="0" xfId="1" applyFont="1" applyFill="1" applyBorder="1" applyAlignment="1" applyProtection="1">
      <alignment horizontal="right"/>
    </xf>
    <xf numFmtId="0" fontId="27" fillId="4" borderId="0" xfId="0" applyFont="1" applyFill="1" applyBorder="1" applyAlignment="1"/>
    <xf numFmtId="0" fontId="28" fillId="7" borderId="8" xfId="0" applyFont="1" applyFill="1" applyBorder="1" applyAlignment="1" applyProtection="1">
      <alignment horizontal="center" vertical="center" wrapText="1"/>
    </xf>
    <xf numFmtId="0" fontId="29" fillId="7" borderId="8" xfId="0" applyFont="1" applyFill="1" applyBorder="1" applyAlignment="1" applyProtection="1">
      <alignment horizontal="center" vertical="center" wrapText="1"/>
    </xf>
    <xf numFmtId="0" fontId="29" fillId="7" borderId="33" xfId="0" applyFont="1" applyFill="1" applyBorder="1" applyAlignment="1" applyProtection="1">
      <alignment horizontal="center" vertical="center" wrapText="1"/>
    </xf>
    <xf numFmtId="0" fontId="19" fillId="2" borderId="34" xfId="0" applyFont="1" applyFill="1" applyBorder="1" applyAlignment="1" applyProtection="1">
      <alignment horizontal="center" vertical="center"/>
    </xf>
    <xf numFmtId="0" fontId="11" fillId="2" borderId="35" xfId="0" applyFont="1" applyFill="1" applyBorder="1" applyAlignment="1" applyProtection="1">
      <alignment horizontal="center" vertical="center"/>
    </xf>
    <xf numFmtId="0" fontId="19" fillId="2" borderId="8" xfId="0" applyFont="1" applyFill="1" applyBorder="1" applyAlignment="1" applyProtection="1"/>
    <xf numFmtId="0" fontId="0" fillId="2" borderId="8" xfId="0" applyFill="1" applyBorder="1" applyAlignment="1"/>
    <xf numFmtId="0" fontId="27" fillId="4" borderId="0" xfId="0" applyFont="1" applyFill="1" applyBorder="1" applyAlignment="1" applyProtection="1"/>
    <xf numFmtId="0" fontId="30" fillId="4" borderId="0" xfId="0" applyFont="1" applyFill="1" applyBorder="1" applyAlignment="1"/>
    <xf numFmtId="0" fontId="19" fillId="2" borderId="23" xfId="0" applyFont="1" applyFill="1" applyBorder="1" applyAlignment="1" applyProtection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 applyProtection="1">
      <alignment horizontal="left" vertical="top" wrapText="1"/>
    </xf>
    <xf numFmtId="0" fontId="12" fillId="2" borderId="0" xfId="0" applyFont="1" applyFill="1" applyBorder="1" applyAlignment="1" applyProtection="1">
      <alignment horizontal="left" vertical="top" wrapText="1"/>
    </xf>
    <xf numFmtId="0" fontId="11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18" fillId="2" borderId="10" xfId="0" applyFont="1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/>
    <xf numFmtId="0" fontId="0" fillId="4" borderId="0" xfId="0" applyFill="1" applyBorder="1" applyAlignment="1"/>
    <xf numFmtId="0" fontId="8" fillId="2" borderId="0" xfId="1" applyFill="1" applyBorder="1" applyAlignment="1" applyProtection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5" fillId="2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19" fillId="2" borderId="22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9" fillId="2" borderId="10" xfId="0" applyFont="1" applyFill="1" applyBorder="1" applyAlignment="1" applyProtection="1">
      <alignment horizontal="left" wrapText="1" indent="1"/>
    </xf>
    <xf numFmtId="0" fontId="12" fillId="2" borderId="0" xfId="0" applyFont="1" applyFill="1" applyBorder="1" applyAlignment="1" applyProtection="1">
      <alignment horizontal="left" wrapText="1" indent="1"/>
    </xf>
    <xf numFmtId="0" fontId="12" fillId="2" borderId="10" xfId="0" applyFont="1" applyFill="1" applyBorder="1" applyAlignment="1" applyProtection="1">
      <alignment horizontal="left" wrapText="1" indent="1"/>
    </xf>
    <xf numFmtId="0" fontId="6" fillId="6" borderId="2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1" fillId="2" borderId="0" xfId="0" applyFont="1" applyFill="1" applyBorder="1" applyAlignment="1" applyProtection="1"/>
    <xf numFmtId="0" fontId="7" fillId="2" borderId="0" xfId="0" applyFont="1" applyFill="1" applyBorder="1" applyAlignment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Protection="1"/>
    <xf numFmtId="2" fontId="30" fillId="2" borderId="0" xfId="0" applyNumberFormat="1" applyFont="1" applyFill="1" applyBorder="1" applyAlignment="1" applyProtection="1">
      <alignment horizontal="right"/>
    </xf>
    <xf numFmtId="0" fontId="30" fillId="2" borderId="0" xfId="0" applyFont="1" applyFill="1" applyBorder="1" applyAlignment="1" applyProtection="1">
      <alignment horizontal="center" vertical="center"/>
    </xf>
    <xf numFmtId="0" fontId="22" fillId="5" borderId="0" xfId="0" applyFont="1" applyFill="1" applyBorder="1"/>
    <xf numFmtId="0" fontId="7" fillId="2" borderId="0" xfId="0" applyFont="1" applyFill="1" applyBorder="1"/>
    <xf numFmtId="0" fontId="15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/>
    <xf numFmtId="0" fontId="3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/>
    <xf numFmtId="0" fontId="15" fillId="2" borderId="0" xfId="0" applyFont="1" applyFill="1" applyBorder="1" applyAlignment="1" applyProtection="1">
      <alignment horizontal="center" vertical="center"/>
    </xf>
    <xf numFmtId="0" fontId="32" fillId="2" borderId="0" xfId="0" applyFont="1" applyFill="1" applyBorder="1" applyAlignment="1" applyProtection="1">
      <alignment horizontal="center" vertical="center"/>
    </xf>
    <xf numFmtId="0" fontId="31" fillId="2" borderId="0" xfId="0" applyFont="1" applyFill="1" applyBorder="1" applyProtection="1"/>
  </cellXfs>
  <cellStyles count="3">
    <cellStyle name="Lien hypertexte" xfId="1" builtinId="8"/>
    <cellStyle name="Normal" xfId="0" builtinId="0"/>
    <cellStyle name="Normal 2" xfId="2"/>
  </cellStyles>
  <dxfs count="8">
    <dxf>
      <fill>
        <patternFill>
          <bgColor theme="9" tint="0.79998168889431442"/>
        </patternFill>
      </fill>
    </dxf>
    <dxf>
      <font>
        <b/>
        <i val="0"/>
        <color theme="9"/>
      </font>
      <fill>
        <patternFill>
          <bgColor theme="0"/>
        </patternFill>
      </fill>
    </dxf>
    <dxf>
      <font>
        <b/>
        <i val="0"/>
        <color theme="9"/>
      </font>
    </dxf>
    <dxf>
      <font>
        <b/>
        <i val="0"/>
        <color rgb="FFFF0000"/>
      </font>
    </dxf>
    <dxf>
      <font>
        <b/>
        <i val="0"/>
        <color theme="5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://www.unegamelleautop.fr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508883</xdr:colOff>
      <xdr:row>8</xdr:row>
      <xdr:rowOff>151075</xdr:rowOff>
    </xdr:from>
    <xdr:to>
      <xdr:col>11</xdr:col>
      <xdr:colOff>1129085</xdr:colOff>
      <xdr:row>22</xdr:row>
      <xdr:rowOff>55659</xdr:rowOff>
    </xdr:to>
    <xdr:pic>
      <xdr:nvPicPr>
        <xdr:cNvPr id="64568" name="Image 1">
          <a:extLst>
            <a:ext uri="{FF2B5EF4-FFF2-40B4-BE49-F238E27FC236}">
              <a16:creationId xmlns:a16="http://schemas.microsoft.com/office/drawing/2014/main" id="{63980A15-76D5-49AD-386B-980A0125E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" r="1044"/>
        <a:stretch>
          <a:fillRect/>
        </a:stretch>
      </xdr:blipFill>
      <xdr:spPr bwMode="auto">
        <a:xfrm>
          <a:off x="6154310" y="1836751"/>
          <a:ext cx="8014914" cy="438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31805</xdr:colOff>
      <xdr:row>1</xdr:row>
      <xdr:rowOff>39757</xdr:rowOff>
    </xdr:from>
    <xdr:to>
      <xdr:col>1</xdr:col>
      <xdr:colOff>1383527</xdr:colOff>
      <xdr:row>4</xdr:row>
      <xdr:rowOff>198783</xdr:rowOff>
    </xdr:to>
    <xdr:pic>
      <xdr:nvPicPr>
        <xdr:cNvPr id="64569" name="Image 7">
          <a:extLst>
            <a:ext uri="{FF2B5EF4-FFF2-40B4-BE49-F238E27FC236}">
              <a16:creationId xmlns:a16="http://schemas.microsoft.com/office/drawing/2014/main" id="{261B7005-5E45-36BE-83B3-31F7FAC8E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89" r="11099"/>
        <a:stretch>
          <a:fillRect/>
        </a:stretch>
      </xdr:blipFill>
      <xdr:spPr bwMode="auto">
        <a:xfrm>
          <a:off x="71562" y="135172"/>
          <a:ext cx="1351721" cy="87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818984</xdr:colOff>
      <xdr:row>1</xdr:row>
      <xdr:rowOff>47708</xdr:rowOff>
    </xdr:from>
    <xdr:to>
      <xdr:col>11</xdr:col>
      <xdr:colOff>1176793</xdr:colOff>
      <xdr:row>4</xdr:row>
      <xdr:rowOff>214685</xdr:rowOff>
    </xdr:to>
    <xdr:pic>
      <xdr:nvPicPr>
        <xdr:cNvPr id="64570" name="Image 8">
          <a:extLst>
            <a:ext uri="{FF2B5EF4-FFF2-40B4-BE49-F238E27FC236}">
              <a16:creationId xmlns:a16="http://schemas.microsoft.com/office/drawing/2014/main" id="{073A3A48-4991-3C55-F610-8322178E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6" t="11667" r="5046" b="16666"/>
        <a:stretch>
          <a:fillRect/>
        </a:stretch>
      </xdr:blipFill>
      <xdr:spPr bwMode="auto">
        <a:xfrm>
          <a:off x="12380181" y="143123"/>
          <a:ext cx="1836751" cy="882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357809</xdr:colOff>
      <xdr:row>27</xdr:row>
      <xdr:rowOff>71562</xdr:rowOff>
    </xdr:from>
    <xdr:to>
      <xdr:col>3</xdr:col>
      <xdr:colOff>938254</xdr:colOff>
      <xdr:row>35</xdr:row>
      <xdr:rowOff>15903</xdr:rowOff>
    </xdr:to>
    <xdr:pic>
      <xdr:nvPicPr>
        <xdr:cNvPr id="64571" name="Image 13" descr="http://www.unegamelleautop.f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057487-0C1C-C5F4-10FC-3391114E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5" y="7768424"/>
          <a:ext cx="3896139" cy="248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381663</xdr:colOff>
      <xdr:row>24</xdr:row>
      <xdr:rowOff>159026</xdr:rowOff>
    </xdr:from>
    <xdr:to>
      <xdr:col>11</xdr:col>
      <xdr:colOff>970059</xdr:colOff>
      <xdr:row>27</xdr:row>
      <xdr:rowOff>286247</xdr:rowOff>
    </xdr:to>
    <xdr:pic>
      <xdr:nvPicPr>
        <xdr:cNvPr id="64572" name="Image 12" descr="http://www.unegamelleautop.f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5B3BBA-A8D0-371E-D587-D6F328A4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2859" y="6901732"/>
          <a:ext cx="2067339" cy="108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>
            <a:lumMod val="40000"/>
            <a:lumOff val="60000"/>
          </a:schemeClr>
        </a:solidFill>
        <a:ln>
          <a:solidFill>
            <a:schemeClr val="accent1"/>
          </a:solidFill>
        </a:ln>
      </a:spPr>
      <a:bodyPr vertOverflow="clip" horzOverflow="clip" rtlCol="0" anchor="t"/>
      <a:lstStyle>
        <a:defPPr algn="l">
          <a:defRPr sz="1100" b="0" i="0" u="none" strike="noStrike">
            <a:solidFill>
              <a:srgbClr val="000000"/>
            </a:solidFill>
            <a:latin typeface="Calibri"/>
            <a:ea typeface="Gill Sans" charset="0"/>
            <a:cs typeface="Calibri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negamelleautop.fr/" TargetMode="External"/><Relationship Id="rId1" Type="http://schemas.openxmlformats.org/officeDocument/2006/relationships/hyperlink" Target="https://www.unegamelleautop.fr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Z65"/>
  <sheetViews>
    <sheetView tabSelected="1" zoomScale="80" zoomScaleNormal="80" zoomScaleSheetLayoutView="70" workbookViewId="0">
      <selection activeCell="C13" sqref="C13"/>
    </sheetView>
  </sheetViews>
  <sheetFormatPr baseColWidth="10" defaultRowHeight="18.8"/>
  <cols>
    <col min="1" max="1" width="0.5546875" style="1" customWidth="1"/>
    <col min="2" max="2" width="27.6640625" style="2" customWidth="1"/>
    <col min="3" max="3" width="18.6640625" style="1" customWidth="1"/>
    <col min="4" max="4" width="17.6640625" style="1" customWidth="1"/>
    <col min="5" max="5" width="2.6640625" style="1" customWidth="1"/>
    <col min="6" max="6" width="11.6640625" style="1" customWidth="1"/>
    <col min="7" max="11" width="20.6640625" style="1" customWidth="1"/>
    <col min="12" max="12" width="18.6640625" style="1" customWidth="1"/>
    <col min="13" max="17" width="15.6640625" style="1" customWidth="1"/>
    <col min="18" max="21" width="15.6640625" style="1" hidden="1" customWidth="1"/>
    <col min="22" max="23" width="15.6640625" style="133" hidden="1" customWidth="1"/>
    <col min="24" max="24" width="15.6640625" style="121" hidden="1" customWidth="1"/>
    <col min="25" max="25" width="12.6640625" style="121" hidden="1" customWidth="1"/>
    <col min="26" max="27" width="11.5546875" style="121" hidden="1" customWidth="1"/>
    <col min="28" max="28" width="29.33203125" style="121" hidden="1" customWidth="1"/>
    <col min="29" max="30" width="140.77734375" style="121" hidden="1" customWidth="1"/>
    <col min="31" max="31" width="11.5546875" style="121" hidden="1" customWidth="1"/>
    <col min="32" max="47" width="11.5546875" style="125" hidden="1" customWidth="1"/>
    <col min="48" max="48" width="3.21875" style="125" hidden="1" customWidth="1"/>
    <col min="49" max="52" width="0" style="125" hidden="1" customWidth="1"/>
    <col min="53" max="16384" width="11.5546875" style="5"/>
  </cols>
  <sheetData>
    <row r="1" spans="1:31" ht="8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02"/>
      <c r="N1" s="13"/>
      <c r="O1" s="13"/>
      <c r="P1" s="13"/>
      <c r="Q1" s="13"/>
      <c r="R1" s="7"/>
      <c r="S1" s="7"/>
      <c r="T1" s="7"/>
      <c r="U1" s="7"/>
      <c r="V1" s="118"/>
      <c r="W1" s="118"/>
      <c r="X1" s="120"/>
      <c r="AE1" s="120"/>
    </row>
    <row r="2" spans="1:31" ht="18.95" customHeight="1">
      <c r="A2" s="12"/>
      <c r="B2" s="74" t="s">
        <v>63</v>
      </c>
      <c r="C2" s="75"/>
      <c r="D2" s="75"/>
      <c r="E2" s="75"/>
      <c r="F2" s="75"/>
      <c r="G2" s="75"/>
      <c r="H2" s="75"/>
      <c r="I2" s="75"/>
      <c r="J2" s="75"/>
      <c r="K2" s="75"/>
      <c r="L2" s="76"/>
      <c r="M2" s="103"/>
      <c r="N2" s="14"/>
      <c r="O2" s="14"/>
      <c r="P2" s="14"/>
      <c r="Q2" s="14"/>
      <c r="R2" s="6"/>
      <c r="S2" s="6"/>
      <c r="T2" s="6"/>
      <c r="U2" s="6"/>
      <c r="V2" s="119"/>
      <c r="W2" s="119"/>
      <c r="X2" s="120"/>
    </row>
    <row r="3" spans="1:31" ht="18.95" customHeight="1">
      <c r="A3" s="12"/>
      <c r="B3" s="77"/>
      <c r="C3" s="78"/>
      <c r="D3" s="78"/>
      <c r="E3" s="78"/>
      <c r="F3" s="78"/>
      <c r="G3" s="78"/>
      <c r="H3" s="78"/>
      <c r="I3" s="78"/>
      <c r="J3" s="78"/>
      <c r="K3" s="78"/>
      <c r="L3" s="79"/>
      <c r="M3" s="103"/>
      <c r="N3" s="14"/>
      <c r="O3" s="14"/>
      <c r="P3" s="14"/>
      <c r="Q3" s="14"/>
      <c r="R3" s="6"/>
      <c r="S3" s="6"/>
      <c r="T3" s="6"/>
      <c r="U3" s="6"/>
      <c r="V3" s="119"/>
      <c r="W3" s="119"/>
    </row>
    <row r="4" spans="1:31" ht="18.95" customHeight="1" thickBot="1">
      <c r="A4" s="12"/>
      <c r="B4" s="77"/>
      <c r="C4" s="78"/>
      <c r="D4" s="78"/>
      <c r="E4" s="78"/>
      <c r="F4" s="78"/>
      <c r="G4" s="78"/>
      <c r="H4" s="78"/>
      <c r="I4" s="78"/>
      <c r="J4" s="78"/>
      <c r="K4" s="78"/>
      <c r="L4" s="79"/>
      <c r="M4" s="103"/>
      <c r="N4" s="14"/>
      <c r="O4" s="14"/>
      <c r="P4" s="14"/>
      <c r="Q4" s="14"/>
      <c r="R4" s="10"/>
      <c r="S4" s="6"/>
      <c r="T4" s="6"/>
      <c r="U4" s="6"/>
      <c r="V4" s="119"/>
      <c r="W4" s="119"/>
    </row>
    <row r="5" spans="1:31" ht="18.95" customHeight="1">
      <c r="A5" s="12"/>
      <c r="B5" s="80"/>
      <c r="C5" s="81"/>
      <c r="D5" s="81"/>
      <c r="E5" s="81"/>
      <c r="F5" s="81"/>
      <c r="G5" s="81"/>
      <c r="H5" s="81"/>
      <c r="I5" s="81"/>
      <c r="J5" s="81"/>
      <c r="K5" s="81"/>
      <c r="L5" s="82"/>
      <c r="M5" s="103"/>
      <c r="N5" s="14"/>
      <c r="O5" s="14"/>
      <c r="P5" s="14"/>
      <c r="Q5" s="14"/>
      <c r="R5" s="10"/>
      <c r="S5" s="56"/>
      <c r="T5" s="57"/>
      <c r="U5" s="57"/>
      <c r="V5" s="119"/>
      <c r="W5" s="119"/>
      <c r="Y5" s="126" t="s">
        <v>0</v>
      </c>
      <c r="Z5" s="126"/>
      <c r="AA5" s="126"/>
      <c r="AB5" s="126"/>
      <c r="AC5" s="126"/>
      <c r="AD5" s="126"/>
      <c r="AE5" s="127"/>
    </row>
    <row r="6" spans="1:31" ht="10.050000000000001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03"/>
      <c r="N6" s="14"/>
      <c r="O6" s="14"/>
      <c r="P6" s="14"/>
      <c r="Q6" s="14"/>
      <c r="R6" s="10"/>
      <c r="S6" s="58"/>
      <c r="T6" s="59"/>
      <c r="U6" s="124"/>
      <c r="V6" s="119"/>
      <c r="W6" s="119"/>
      <c r="Y6" s="123" t="s">
        <v>1</v>
      </c>
      <c r="Z6" s="123" t="s">
        <v>16</v>
      </c>
      <c r="AA6" s="123" t="s">
        <v>17</v>
      </c>
      <c r="AB6" s="123" t="s">
        <v>2</v>
      </c>
      <c r="AC6" s="123" t="s">
        <v>3</v>
      </c>
      <c r="AD6" s="123" t="s">
        <v>4</v>
      </c>
      <c r="AE6" s="123" t="s">
        <v>45</v>
      </c>
    </row>
    <row r="7" spans="1:31" ht="25.2" customHeight="1">
      <c r="A7" s="15"/>
      <c r="B7" s="109"/>
      <c r="C7" s="110"/>
      <c r="D7" s="22"/>
      <c r="E7" s="90"/>
      <c r="F7" s="91"/>
      <c r="G7" s="85" t="s">
        <v>27</v>
      </c>
      <c r="H7" s="86"/>
      <c r="I7" s="86"/>
      <c r="J7" s="86"/>
      <c r="K7" s="86"/>
      <c r="L7" s="87"/>
      <c r="M7" s="103"/>
      <c r="N7" s="14"/>
      <c r="O7" s="14"/>
      <c r="P7" s="14"/>
      <c r="Q7" s="14"/>
      <c r="R7" s="10"/>
      <c r="S7" s="58"/>
      <c r="T7" s="60" t="s">
        <v>41</v>
      </c>
      <c r="U7" s="124"/>
      <c r="V7" s="119"/>
      <c r="W7" s="119"/>
      <c r="X7" s="122"/>
      <c r="Y7" s="123">
        <v>1</v>
      </c>
      <c r="Z7" s="123">
        <f>$Z$11-(($Z$16/400)*($Y7-$Y$11))</f>
        <v>1.4</v>
      </c>
      <c r="AA7" s="123">
        <f>$AA$11-(($AA$16/400)*($Y7-$Y$11))</f>
        <v>1.3</v>
      </c>
      <c r="AB7" s="123" t="s">
        <v>18</v>
      </c>
      <c r="AC7" s="128" t="s">
        <v>29</v>
      </c>
      <c r="AD7" s="128" t="s">
        <v>50</v>
      </c>
      <c r="AE7" s="120">
        <v>2</v>
      </c>
    </row>
    <row r="8" spans="1:31" ht="15.05" customHeight="1">
      <c r="A8" s="18"/>
      <c r="B8" s="88" t="s">
        <v>47</v>
      </c>
      <c r="C8" s="89"/>
      <c r="D8" s="19"/>
      <c r="E8" s="10"/>
      <c r="F8" s="10"/>
      <c r="G8" s="10"/>
      <c r="H8" s="10"/>
      <c r="I8" s="10"/>
      <c r="J8" s="10"/>
      <c r="K8" s="10"/>
      <c r="L8" s="23"/>
      <c r="M8" s="103"/>
      <c r="N8" s="14"/>
      <c r="O8" s="14"/>
      <c r="P8" s="14"/>
      <c r="Q8" s="14"/>
      <c r="R8" s="10"/>
      <c r="S8" s="58"/>
      <c r="T8" s="60" t="s">
        <v>58</v>
      </c>
      <c r="U8" s="124"/>
      <c r="V8" s="119"/>
      <c r="W8" s="119"/>
      <c r="Y8" s="123">
        <v>2</v>
      </c>
      <c r="Z8" s="123">
        <f>$Z$11-(($Z$16/400)*($Y8-$Y$11))</f>
        <v>1.3</v>
      </c>
      <c r="AA8" s="123">
        <f>$AA$11-(($AA$16/400)*($Y8-$Y$11))</f>
        <v>1.2250000000000001</v>
      </c>
      <c r="AB8" s="123" t="s">
        <v>22</v>
      </c>
      <c r="AC8" s="128" t="s">
        <v>30</v>
      </c>
      <c r="AD8" s="128" t="s">
        <v>51</v>
      </c>
      <c r="AE8" s="120">
        <v>2</v>
      </c>
    </row>
    <row r="9" spans="1:31" ht="25.2" customHeight="1">
      <c r="A9" s="15"/>
      <c r="B9" s="111" t="s">
        <v>37</v>
      </c>
      <c r="C9" s="112"/>
      <c r="D9" s="112"/>
      <c r="E9" s="112"/>
      <c r="F9" s="112"/>
      <c r="G9" s="98"/>
      <c r="H9" s="99"/>
      <c r="I9" s="99"/>
      <c r="J9" s="99"/>
      <c r="K9" s="99"/>
      <c r="L9" s="100"/>
      <c r="M9" s="103"/>
      <c r="N9" s="14"/>
      <c r="O9" s="14"/>
      <c r="P9" s="14"/>
      <c r="Q9" s="14"/>
      <c r="R9" s="10"/>
      <c r="S9" s="61"/>
      <c r="T9" s="62" t="s">
        <v>59</v>
      </c>
      <c r="U9" s="124"/>
      <c r="V9" s="119"/>
      <c r="W9" s="119"/>
      <c r="Y9" s="123">
        <v>3</v>
      </c>
      <c r="Z9" s="123">
        <f>$Z$11-(($Z$16/400)*($Y9-$Y$11))</f>
        <v>1.2</v>
      </c>
      <c r="AA9" s="123">
        <f>$AA$11-(($AA$16/400)*($Y9-$Y$11))</f>
        <v>1.1499999999999999</v>
      </c>
      <c r="AB9" s="123" t="s">
        <v>23</v>
      </c>
      <c r="AC9" s="128" t="s">
        <v>54</v>
      </c>
      <c r="AD9" s="128" t="s">
        <v>33</v>
      </c>
      <c r="AE9" s="120">
        <v>1</v>
      </c>
    </row>
    <row r="10" spans="1:31" ht="25.2" customHeight="1">
      <c r="A10" s="15"/>
      <c r="B10" s="113"/>
      <c r="C10" s="112"/>
      <c r="D10" s="112"/>
      <c r="E10" s="112"/>
      <c r="F10" s="112"/>
      <c r="G10" s="99"/>
      <c r="H10" s="99"/>
      <c r="I10" s="99"/>
      <c r="J10" s="99"/>
      <c r="K10" s="99"/>
      <c r="L10" s="100"/>
      <c r="M10" s="103"/>
      <c r="N10" s="14"/>
      <c r="O10" s="14"/>
      <c r="P10" s="14"/>
      <c r="Q10" s="14"/>
      <c r="R10" s="10"/>
      <c r="S10" s="61"/>
      <c r="T10" s="60"/>
      <c r="U10" s="124"/>
      <c r="V10" s="119"/>
      <c r="W10" s="119"/>
      <c r="Y10" s="123">
        <v>4</v>
      </c>
      <c r="Z10" s="123">
        <f>$Z$11-(($Z$16/400)*($Y10-$Y$11))</f>
        <v>1.1000000000000001</v>
      </c>
      <c r="AA10" s="123">
        <f>$AA$11-(($AA$16/400)*($Y10-$Y$11))</f>
        <v>1.075</v>
      </c>
      <c r="AB10" s="123" t="s">
        <v>19</v>
      </c>
      <c r="AC10" s="128" t="s">
        <v>32</v>
      </c>
      <c r="AD10" s="128" t="s">
        <v>52</v>
      </c>
      <c r="AE10" s="120">
        <v>0</v>
      </c>
    </row>
    <row r="11" spans="1:31" ht="25.2" customHeight="1">
      <c r="A11" s="15"/>
      <c r="B11" s="113"/>
      <c r="C11" s="112"/>
      <c r="D11" s="112"/>
      <c r="E11" s="112"/>
      <c r="F11" s="112"/>
      <c r="G11" s="99"/>
      <c r="H11" s="99"/>
      <c r="I11" s="99"/>
      <c r="J11" s="99"/>
      <c r="K11" s="99"/>
      <c r="L11" s="100"/>
      <c r="M11" s="103"/>
      <c r="N11" s="14"/>
      <c r="O11" s="14"/>
      <c r="P11" s="14"/>
      <c r="Q11" s="14"/>
      <c r="R11" s="10"/>
      <c r="S11" s="61"/>
      <c r="T11" s="60" t="s">
        <v>38</v>
      </c>
      <c r="U11" s="124"/>
      <c r="V11" s="119"/>
      <c r="W11" s="119"/>
      <c r="Y11" s="123">
        <v>5</v>
      </c>
      <c r="Z11" s="123">
        <v>1</v>
      </c>
      <c r="AA11" s="123">
        <v>1</v>
      </c>
      <c r="AB11" s="123" t="s">
        <v>24</v>
      </c>
      <c r="AC11" s="128" t="s">
        <v>48</v>
      </c>
      <c r="AD11" s="128" t="s">
        <v>49</v>
      </c>
      <c r="AE11" s="120">
        <v>0</v>
      </c>
    </row>
    <row r="12" spans="1:31" ht="25.2" customHeight="1">
      <c r="A12" s="15"/>
      <c r="B12" s="101"/>
      <c r="C12" s="99"/>
      <c r="D12" s="99"/>
      <c r="E12" s="99"/>
      <c r="F12" s="99"/>
      <c r="G12" s="99"/>
      <c r="H12" s="99"/>
      <c r="I12" s="99"/>
      <c r="J12" s="99"/>
      <c r="K12" s="99"/>
      <c r="L12" s="100"/>
      <c r="M12" s="103"/>
      <c r="N12" s="14"/>
      <c r="O12" s="14"/>
      <c r="P12" s="14"/>
      <c r="Q12" s="14"/>
      <c r="R12" s="10"/>
      <c r="S12" s="61"/>
      <c r="T12" s="60" t="s">
        <v>39</v>
      </c>
      <c r="U12" s="124"/>
      <c r="V12" s="119"/>
      <c r="W12" s="119"/>
      <c r="Y12" s="123">
        <v>6</v>
      </c>
      <c r="Z12" s="123">
        <f>$Z$11-(($Z$16/400)*($Y12-$Y$11))</f>
        <v>0.9</v>
      </c>
      <c r="AA12" s="123">
        <f>$AA$11-(($AA$16/400)*($Y12-$Y$11))</f>
        <v>0.92500000000000004</v>
      </c>
      <c r="AB12" s="123" t="s">
        <v>25</v>
      </c>
      <c r="AC12" s="128" t="s">
        <v>55</v>
      </c>
      <c r="AD12" s="128" t="s">
        <v>53</v>
      </c>
      <c r="AE12" s="120">
        <v>1</v>
      </c>
    </row>
    <row r="13" spans="1:31" ht="25.2" customHeight="1">
      <c r="A13" s="15"/>
      <c r="B13" s="24" t="s">
        <v>42</v>
      </c>
      <c r="C13" s="4"/>
      <c r="D13" s="94"/>
      <c r="E13" s="99"/>
      <c r="F13" s="99"/>
      <c r="G13" s="99"/>
      <c r="H13" s="99"/>
      <c r="I13" s="99"/>
      <c r="J13" s="99"/>
      <c r="K13" s="99"/>
      <c r="L13" s="100"/>
      <c r="M13" s="103"/>
      <c r="N13" s="14"/>
      <c r="O13" s="14"/>
      <c r="P13" s="14"/>
      <c r="Q13" s="14"/>
      <c r="R13" s="10"/>
      <c r="S13" s="61"/>
      <c r="T13" s="60" t="s">
        <v>40</v>
      </c>
      <c r="U13" s="124"/>
      <c r="V13" s="119"/>
      <c r="W13" s="119"/>
      <c r="Y13" s="123">
        <v>7</v>
      </c>
      <c r="Z13" s="123">
        <f>$Z$11-(($Z$16/400)*($Y13-$Y$11))</f>
        <v>0.8</v>
      </c>
      <c r="AA13" s="123">
        <f>$AA$11-(($AA$16/400)*($Y13-$Y$11))</f>
        <v>0.85</v>
      </c>
      <c r="AB13" s="123" t="s">
        <v>20</v>
      </c>
      <c r="AC13" s="128" t="s">
        <v>56</v>
      </c>
      <c r="AD13" s="128" t="s">
        <v>34</v>
      </c>
      <c r="AE13" s="120">
        <v>2</v>
      </c>
    </row>
    <row r="14" spans="1:31" ht="25.2" customHeight="1">
      <c r="A14" s="15"/>
      <c r="B14" s="24" t="s">
        <v>43</v>
      </c>
      <c r="C14" s="4"/>
      <c r="D14" s="94" t="str">
        <f>" en kg"</f>
        <v xml:space="preserve"> en kg</v>
      </c>
      <c r="E14" s="95"/>
      <c r="F14" s="95"/>
      <c r="G14" s="99"/>
      <c r="H14" s="99"/>
      <c r="I14" s="99"/>
      <c r="J14" s="99"/>
      <c r="K14" s="99"/>
      <c r="L14" s="100"/>
      <c r="M14" s="103"/>
      <c r="N14" s="14"/>
      <c r="O14" s="14"/>
      <c r="P14" s="14"/>
      <c r="Q14" s="14"/>
      <c r="R14" s="10"/>
      <c r="S14" s="61"/>
      <c r="T14" s="60" t="s">
        <v>60</v>
      </c>
      <c r="U14" s="124"/>
      <c r="V14" s="119"/>
      <c r="W14" s="119"/>
      <c r="Y14" s="123">
        <v>8</v>
      </c>
      <c r="Z14" s="123">
        <f>$Z$11-(($Z$16/400)*($Y14-$Y$11))</f>
        <v>0.7</v>
      </c>
      <c r="AA14" s="123">
        <f>$AA$11-(($AA$16/400)*($Y14-$Y$11))</f>
        <v>0.77500000000000002</v>
      </c>
      <c r="AB14" s="123" t="s">
        <v>26</v>
      </c>
      <c r="AC14" s="128" t="s">
        <v>57</v>
      </c>
      <c r="AD14" s="128" t="s">
        <v>35</v>
      </c>
      <c r="AE14" s="120">
        <v>2</v>
      </c>
    </row>
    <row r="15" spans="1:31" ht="25.2" customHeight="1">
      <c r="A15" s="15"/>
      <c r="B15" s="24" t="s">
        <v>44</v>
      </c>
      <c r="C15" s="4"/>
      <c r="D15" s="94" t="str">
        <f xml:space="preserve"> " en vous aidant du tableau juste là :"</f>
        <v xml:space="preserve"> en vous aidant du tableau juste là :</v>
      </c>
      <c r="E15" s="95"/>
      <c r="F15" s="95"/>
      <c r="G15" s="95"/>
      <c r="H15" s="21"/>
      <c r="I15" s="20"/>
      <c r="J15" s="20"/>
      <c r="K15" s="20"/>
      <c r="L15" s="25"/>
      <c r="M15" s="103"/>
      <c r="N15" s="14"/>
      <c r="O15" s="14"/>
      <c r="P15" s="14"/>
      <c r="Q15" s="14"/>
      <c r="R15" s="10"/>
      <c r="S15" s="61"/>
      <c r="T15" s="60" t="s">
        <v>61</v>
      </c>
      <c r="U15" s="124"/>
      <c r="V15" s="119"/>
      <c r="W15" s="119"/>
      <c r="Y15" s="123">
        <v>9</v>
      </c>
      <c r="Z15" s="123">
        <f>$Z$11-(($Z$16/400)*($Y15-$Y$11))</f>
        <v>0.6</v>
      </c>
      <c r="AA15" s="123">
        <f>$AA$11-(($AA$16/400)*($Y15-$Y$11))</f>
        <v>0.7</v>
      </c>
      <c r="AB15" s="123" t="s">
        <v>21</v>
      </c>
      <c r="AC15" s="128" t="s">
        <v>31</v>
      </c>
      <c r="AD15" s="128" t="s">
        <v>36</v>
      </c>
      <c r="AE15" s="120">
        <v>2</v>
      </c>
    </row>
    <row r="16" spans="1:31" ht="25.2" customHeight="1">
      <c r="A16" s="15"/>
      <c r="B16" s="26"/>
      <c r="C16" s="9"/>
      <c r="D16" s="20"/>
      <c r="E16" s="20"/>
      <c r="F16" s="20"/>
      <c r="G16" s="98"/>
      <c r="H16" s="20"/>
      <c r="I16" s="20"/>
      <c r="J16" s="20"/>
      <c r="K16" s="20"/>
      <c r="L16" s="25"/>
      <c r="M16" s="103"/>
      <c r="N16" s="14"/>
      <c r="O16" s="14"/>
      <c r="P16" s="14"/>
      <c r="Q16" s="14"/>
      <c r="R16" s="10"/>
      <c r="S16" s="61"/>
      <c r="T16" s="59"/>
      <c r="U16" s="124"/>
      <c r="V16" s="119"/>
      <c r="W16" s="119"/>
      <c r="Y16" s="123" t="s">
        <v>28</v>
      </c>
      <c r="Z16" s="123">
        <v>40</v>
      </c>
      <c r="AA16" s="123">
        <v>30</v>
      </c>
      <c r="AC16" s="129"/>
    </row>
    <row r="17" spans="1:29" ht="25.2" customHeight="1" thickBot="1">
      <c r="A17" s="15"/>
      <c r="B17" s="27" t="str">
        <f>"Son état corporal est : "</f>
        <v xml:space="preserve">Son état corporal est : </v>
      </c>
      <c r="C17" s="106" t="str">
        <f>IF($Z$28=3,VLOOKUP($C$15,$Y$7:$AD$15,4,0),"")</f>
        <v/>
      </c>
      <c r="D17" s="107"/>
      <c r="E17" s="99"/>
      <c r="F17" s="99"/>
      <c r="G17" s="99"/>
      <c r="H17" s="20"/>
      <c r="I17" s="20"/>
      <c r="J17" s="20"/>
      <c r="K17" s="20"/>
      <c r="L17" s="25"/>
      <c r="M17" s="103"/>
      <c r="N17" s="14"/>
      <c r="O17" s="14"/>
      <c r="P17" s="14"/>
      <c r="Q17" s="14"/>
      <c r="R17" s="10"/>
      <c r="S17" s="63"/>
      <c r="T17" s="64"/>
      <c r="U17" s="64"/>
      <c r="V17" s="119"/>
      <c r="W17" s="119"/>
      <c r="AC17" s="129"/>
    </row>
    <row r="18" spans="1:29" ht="25.2" customHeight="1">
      <c r="A18" s="15"/>
      <c r="B18" s="26"/>
      <c r="C18" s="96" t="str">
        <f>IF($Z$28=3,$AC$20,"")</f>
        <v/>
      </c>
      <c r="D18" s="97"/>
      <c r="E18" s="97"/>
      <c r="F18" s="97"/>
      <c r="G18" s="99"/>
      <c r="H18" s="20"/>
      <c r="I18" s="20"/>
      <c r="J18" s="20"/>
      <c r="K18" s="20"/>
      <c r="L18" s="25"/>
      <c r="M18" s="103"/>
      <c r="N18" s="14"/>
      <c r="O18" s="14"/>
      <c r="P18" s="14"/>
      <c r="Q18" s="14"/>
      <c r="R18" s="10"/>
      <c r="S18" s="8"/>
      <c r="T18" s="6"/>
      <c r="U18" s="6"/>
      <c r="V18" s="119"/>
      <c r="W18" s="119"/>
    </row>
    <row r="19" spans="1:29" ht="25.2" customHeight="1">
      <c r="A19" s="15"/>
      <c r="B19" s="28"/>
      <c r="C19" s="97"/>
      <c r="D19" s="97"/>
      <c r="E19" s="97"/>
      <c r="F19" s="97"/>
      <c r="G19" s="99"/>
      <c r="H19" s="20"/>
      <c r="I19" s="20"/>
      <c r="J19" s="20"/>
      <c r="K19" s="20"/>
      <c r="L19" s="25"/>
      <c r="M19" s="103"/>
      <c r="N19" s="14"/>
      <c r="O19" s="14"/>
      <c r="P19" s="14"/>
      <c r="Q19" s="14"/>
      <c r="R19" s="10"/>
      <c r="S19" s="8"/>
      <c r="T19" s="6"/>
      <c r="U19" s="6"/>
      <c r="V19" s="119"/>
      <c r="W19" s="119"/>
      <c r="Y19" s="126" t="s">
        <v>5</v>
      </c>
      <c r="Z19" s="130"/>
      <c r="AA19" s="123"/>
      <c r="AC19" s="131" t="s">
        <v>13</v>
      </c>
    </row>
    <row r="20" spans="1:29" ht="27.55" customHeight="1">
      <c r="A20" s="15"/>
      <c r="B20" s="28"/>
      <c r="C20" s="97"/>
      <c r="D20" s="97"/>
      <c r="E20" s="97"/>
      <c r="F20" s="97"/>
      <c r="G20" s="99"/>
      <c r="H20" s="20"/>
      <c r="I20" s="20"/>
      <c r="J20" s="20"/>
      <c r="K20" s="20"/>
      <c r="L20" s="25"/>
      <c r="M20" s="103"/>
      <c r="N20" s="14"/>
      <c r="O20" s="14"/>
      <c r="P20" s="14"/>
      <c r="Q20" s="14"/>
      <c r="R20" s="10"/>
      <c r="S20" s="6"/>
      <c r="T20" s="6"/>
      <c r="U20" s="6"/>
      <c r="V20" s="119"/>
      <c r="W20" s="119"/>
      <c r="Y20" s="123" t="s">
        <v>6</v>
      </c>
      <c r="Z20" s="123">
        <v>1</v>
      </c>
      <c r="AA20" s="123"/>
      <c r="AC20" s="132" t="str">
        <f>IF($Z$28=3,IF($Z$22=1,VLOOKUP($C$15,$Y$7:$AD$15,6,0),VLOOKUP($C$15,$Y$7:$AD$15,5,0)),"")</f>
        <v/>
      </c>
    </row>
    <row r="21" spans="1:29" ht="25.2" customHeight="1">
      <c r="A21" s="15"/>
      <c r="B21" s="27" t="str">
        <f>"Estimation du poids idéal : "</f>
        <v xml:space="preserve">Estimation du poids idéal : </v>
      </c>
      <c r="C21" s="106" t="str">
        <f>IF($Z$28=3,ROUND($AC$25,2)&amp;" kg","")</f>
        <v/>
      </c>
      <c r="D21" s="108"/>
      <c r="E21" s="3"/>
      <c r="F21" s="3"/>
      <c r="G21" s="99"/>
      <c r="H21" s="20"/>
      <c r="I21" s="20"/>
      <c r="J21" s="20"/>
      <c r="K21" s="20"/>
      <c r="L21" s="25"/>
      <c r="M21" s="103"/>
      <c r="N21" s="14"/>
      <c r="O21" s="14"/>
      <c r="P21" s="14"/>
      <c r="Q21" s="14"/>
      <c r="R21" s="6"/>
      <c r="S21" s="6"/>
      <c r="T21" s="6"/>
      <c r="U21" s="6"/>
      <c r="V21" s="119"/>
      <c r="W21" s="119"/>
      <c r="Y21" s="123" t="s">
        <v>7</v>
      </c>
      <c r="Z21" s="123">
        <v>2</v>
      </c>
      <c r="AA21" s="123"/>
      <c r="AC21" s="132"/>
    </row>
    <row r="22" spans="1:29" ht="25.2" customHeight="1">
      <c r="A22" s="15"/>
      <c r="B22" s="29"/>
      <c r="C22" s="20"/>
      <c r="D22" s="20"/>
      <c r="E22" s="20"/>
      <c r="F22" s="20"/>
      <c r="G22" s="20"/>
      <c r="H22" s="20"/>
      <c r="I22" s="20"/>
      <c r="J22" s="20"/>
      <c r="K22" s="20"/>
      <c r="L22" s="25"/>
      <c r="M22" s="103"/>
      <c r="N22" s="14"/>
      <c r="O22" s="14"/>
      <c r="P22" s="14"/>
      <c r="Q22" s="14"/>
      <c r="R22" s="6"/>
      <c r="S22" s="6"/>
      <c r="T22" s="6"/>
      <c r="U22" s="6"/>
      <c r="V22" s="119"/>
      <c r="W22" s="119"/>
      <c r="Y22" s="120" t="s">
        <v>14</v>
      </c>
      <c r="Z22" s="120" t="str">
        <f>IF($Z$28=3,VLOOKUP($C$13,$Y$20:$Z$21,2,0),"")</f>
        <v/>
      </c>
      <c r="AA22" s="120"/>
    </row>
    <row r="23" spans="1:29" ht="25.2" customHeight="1">
      <c r="A23" s="15"/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2"/>
      <c r="M23" s="103"/>
      <c r="N23" s="14"/>
      <c r="O23" s="14"/>
      <c r="P23" s="14"/>
      <c r="Q23" s="14"/>
      <c r="R23" s="6"/>
      <c r="S23" s="6"/>
      <c r="T23" s="6"/>
      <c r="U23" s="6"/>
      <c r="V23" s="119"/>
      <c r="W23" s="119"/>
    </row>
    <row r="24" spans="1:29" ht="20.05" customHeight="1">
      <c r="A24" s="15"/>
      <c r="B24" s="92"/>
      <c r="C24" s="93"/>
      <c r="D24" s="93"/>
      <c r="E24" s="93"/>
      <c r="F24" s="93"/>
      <c r="G24" s="93"/>
      <c r="H24" s="93"/>
      <c r="I24" s="93"/>
      <c r="J24" s="83"/>
      <c r="K24" s="84"/>
      <c r="L24" s="84"/>
      <c r="M24" s="103"/>
      <c r="N24" s="14"/>
      <c r="O24" s="14"/>
      <c r="P24" s="14"/>
      <c r="Q24" s="14"/>
      <c r="R24" s="6"/>
      <c r="S24" s="6"/>
      <c r="T24" s="6"/>
      <c r="U24" s="6"/>
      <c r="V24" s="119"/>
      <c r="W24" s="119"/>
      <c r="Y24" s="126" t="s">
        <v>8</v>
      </c>
      <c r="Z24" s="130"/>
      <c r="AC24" s="131" t="s">
        <v>15</v>
      </c>
    </row>
    <row r="25" spans="1:29" ht="25.2" customHeight="1">
      <c r="A25" s="15"/>
      <c r="B25" s="114" t="s">
        <v>62</v>
      </c>
      <c r="C25" s="115"/>
      <c r="D25" s="37"/>
      <c r="E25" s="37"/>
      <c r="F25" s="37"/>
      <c r="G25" s="37"/>
      <c r="H25" s="37"/>
      <c r="I25" s="37"/>
      <c r="J25" s="37"/>
      <c r="K25" s="37"/>
      <c r="L25" s="67"/>
      <c r="M25" s="15"/>
      <c r="N25" s="15"/>
      <c r="O25" s="15"/>
      <c r="P25" s="15"/>
      <c r="Q25" s="15"/>
      <c r="Y25" s="123" t="s">
        <v>9</v>
      </c>
      <c r="Z25" s="123">
        <f>IF($C$13&gt;0,1,0)</f>
        <v>0</v>
      </c>
      <c r="AA25" s="123"/>
      <c r="AC25" s="120" t="str">
        <f>IF($Z$28=3,IF($Z$22=1,$C$14*VLOOKUP($C$15,$Y$7:$AD$15,3,0),$C$14*VLOOKUP($C$15,$Y$7:$AD$15,2,0)),"")</f>
        <v/>
      </c>
    </row>
    <row r="26" spans="1:29" ht="25.2" customHeight="1">
      <c r="A26" s="15"/>
      <c r="B26" s="116"/>
      <c r="C26" s="117"/>
      <c r="D26" s="38"/>
      <c r="E26" s="34"/>
      <c r="F26" s="34"/>
      <c r="G26" s="34"/>
      <c r="H26" s="35"/>
      <c r="I26" s="35"/>
      <c r="J26" s="35"/>
      <c r="K26" s="68"/>
      <c r="L26" s="42"/>
      <c r="M26" s="15"/>
      <c r="N26" s="15"/>
      <c r="O26" s="15"/>
      <c r="P26" s="15"/>
      <c r="Q26" s="15"/>
      <c r="Y26" s="123" t="s">
        <v>10</v>
      </c>
      <c r="Z26" s="123">
        <f>IF($C$14&gt;0,1,0)</f>
        <v>0</v>
      </c>
      <c r="AA26" s="123"/>
    </row>
    <row r="27" spans="1:29" ht="25.2" customHeight="1">
      <c r="A27" s="15"/>
      <c r="B27" s="43"/>
      <c r="C27" s="35"/>
      <c r="D27" s="35"/>
      <c r="E27" s="35"/>
      <c r="F27" s="35"/>
      <c r="G27" s="35"/>
      <c r="H27" s="35"/>
      <c r="I27" s="35"/>
      <c r="J27" s="35"/>
      <c r="K27" s="68"/>
      <c r="L27" s="42"/>
      <c r="M27" s="15"/>
      <c r="N27" s="15"/>
      <c r="O27" s="15"/>
      <c r="P27" s="15"/>
      <c r="Q27" s="15"/>
      <c r="Y27" s="123" t="s">
        <v>11</v>
      </c>
      <c r="Z27" s="123">
        <f>IF($C$15&gt;0,1,0)</f>
        <v>0</v>
      </c>
      <c r="AA27" s="123"/>
    </row>
    <row r="28" spans="1:29" ht="25.2" customHeight="1">
      <c r="A28" s="15"/>
      <c r="B28" s="43"/>
      <c r="C28" s="35"/>
      <c r="D28" s="35"/>
      <c r="E28" s="66" t="s">
        <v>64</v>
      </c>
      <c r="F28" s="66"/>
      <c r="G28" s="66"/>
      <c r="H28" s="66"/>
      <c r="I28" s="66"/>
      <c r="J28" s="66"/>
      <c r="K28" s="69"/>
      <c r="L28" s="70"/>
      <c r="M28" s="15"/>
      <c r="N28" s="15"/>
      <c r="O28" s="15"/>
      <c r="P28" s="15"/>
      <c r="Q28" s="15"/>
      <c r="Y28" s="120" t="s">
        <v>12</v>
      </c>
      <c r="Z28" s="120">
        <f>SUM($Z$25:$Z$27)</f>
        <v>0</v>
      </c>
      <c r="AA28" s="120"/>
      <c r="AC28" s="131" t="s">
        <v>46</v>
      </c>
    </row>
    <row r="29" spans="1:29" ht="25.2" customHeight="1">
      <c r="A29" s="15"/>
      <c r="B29" s="44"/>
      <c r="C29" s="33"/>
      <c r="D29" s="33"/>
      <c r="E29" s="50" t="s">
        <v>66</v>
      </c>
      <c r="F29" s="36"/>
      <c r="G29" s="36"/>
      <c r="H29" s="36"/>
      <c r="I29" s="36"/>
      <c r="J29" s="36"/>
      <c r="K29" s="104" t="s">
        <v>70</v>
      </c>
      <c r="L29" s="105"/>
      <c r="M29" s="15"/>
      <c r="N29" s="15"/>
      <c r="O29" s="15"/>
      <c r="P29" s="15"/>
      <c r="Q29" s="15"/>
      <c r="AC29" s="120">
        <f>IF($Z$28=3,VLOOKUP($C$15,$Y$7:$AE$15,7,0),0)</f>
        <v>0</v>
      </c>
    </row>
    <row r="30" spans="1:29" ht="25.2" customHeight="1">
      <c r="A30" s="15"/>
      <c r="B30" s="44"/>
      <c r="C30" s="33"/>
      <c r="D30" s="33"/>
      <c r="E30" s="50" t="s">
        <v>67</v>
      </c>
      <c r="F30" s="36"/>
      <c r="G30" s="36"/>
      <c r="H30" s="36"/>
      <c r="I30" s="36"/>
      <c r="J30" s="36"/>
      <c r="K30" s="71"/>
      <c r="L30" s="72"/>
      <c r="M30" s="15"/>
      <c r="N30" s="15"/>
      <c r="O30" s="15"/>
      <c r="P30" s="15"/>
      <c r="Q30" s="15"/>
    </row>
    <row r="31" spans="1:29" ht="25.2" customHeight="1">
      <c r="A31" s="15"/>
      <c r="B31" s="44"/>
      <c r="C31" s="33"/>
      <c r="D31" s="33"/>
      <c r="E31" s="51" t="s">
        <v>68</v>
      </c>
      <c r="F31" s="36"/>
      <c r="G31" s="36"/>
      <c r="H31" s="36"/>
      <c r="I31" s="36"/>
      <c r="J31" s="36"/>
      <c r="K31" s="73"/>
      <c r="L31" s="72"/>
      <c r="M31" s="15"/>
      <c r="N31" s="15"/>
      <c r="O31" s="15"/>
      <c r="P31" s="15"/>
      <c r="Q31" s="15"/>
    </row>
    <row r="32" spans="1:29" ht="25.2" customHeight="1">
      <c r="A32" s="15"/>
      <c r="B32" s="44"/>
      <c r="C32" s="33"/>
      <c r="D32" s="33"/>
      <c r="E32" s="51"/>
      <c r="F32" s="49"/>
      <c r="G32" s="36"/>
      <c r="H32" s="36"/>
      <c r="I32" s="36"/>
      <c r="J32" s="36"/>
      <c r="K32" s="36"/>
      <c r="L32" s="45"/>
      <c r="M32" s="15"/>
      <c r="N32" s="15"/>
      <c r="O32" s="15"/>
      <c r="P32" s="15"/>
      <c r="Q32" s="15"/>
    </row>
    <row r="33" spans="1:17" ht="25.2" customHeight="1">
      <c r="A33" s="15"/>
      <c r="B33" s="44"/>
      <c r="C33" s="33"/>
      <c r="D33" s="33"/>
      <c r="E33" s="66" t="s">
        <v>65</v>
      </c>
      <c r="F33" s="36"/>
      <c r="G33" s="36"/>
      <c r="H33" s="36"/>
      <c r="I33" s="36"/>
      <c r="J33" s="36"/>
      <c r="K33" s="36"/>
      <c r="L33" s="45"/>
      <c r="M33" s="15"/>
      <c r="N33" s="15"/>
      <c r="O33" s="15"/>
      <c r="P33" s="15"/>
      <c r="Q33" s="15"/>
    </row>
    <row r="34" spans="1:17" ht="25.2" customHeight="1">
      <c r="A34" s="15"/>
      <c r="B34" s="44"/>
      <c r="C34" s="33"/>
      <c r="D34" s="33"/>
      <c r="E34" s="65" t="s">
        <v>69</v>
      </c>
      <c r="F34" s="36"/>
      <c r="G34" s="36"/>
      <c r="H34" s="36"/>
      <c r="I34" s="36"/>
      <c r="J34" s="36"/>
      <c r="K34" s="36"/>
      <c r="L34" s="45"/>
      <c r="M34" s="15"/>
      <c r="N34" s="15"/>
      <c r="O34" s="15"/>
      <c r="P34" s="15"/>
      <c r="Q34" s="15"/>
    </row>
    <row r="35" spans="1:17" ht="25.2" customHeight="1">
      <c r="A35" s="15"/>
      <c r="B35" s="44"/>
      <c r="C35" s="33"/>
      <c r="D35" s="33"/>
      <c r="E35" s="50"/>
      <c r="F35" s="36"/>
      <c r="G35" s="36"/>
      <c r="H35" s="36"/>
      <c r="I35" s="36"/>
      <c r="J35" s="36"/>
      <c r="K35" s="36"/>
      <c r="L35" s="45"/>
      <c r="M35" s="15"/>
      <c r="N35" s="15"/>
      <c r="O35" s="15"/>
      <c r="P35" s="15"/>
      <c r="Q35" s="15"/>
    </row>
    <row r="36" spans="1:17" ht="25.2" customHeight="1">
      <c r="A36" s="15"/>
      <c r="B36" s="44"/>
      <c r="C36" s="33"/>
      <c r="D36" s="33"/>
      <c r="E36" s="33"/>
      <c r="F36" s="36"/>
      <c r="G36" s="36"/>
      <c r="H36" s="36"/>
      <c r="I36" s="36"/>
      <c r="J36" s="36"/>
      <c r="K36" s="36"/>
      <c r="L36" s="45"/>
      <c r="M36" s="40"/>
      <c r="N36" s="15"/>
      <c r="O36" s="15"/>
      <c r="P36" s="15"/>
      <c r="Q36" s="15"/>
    </row>
    <row r="37" spans="1:17" ht="25.2" customHeight="1">
      <c r="A37" s="15"/>
      <c r="B37" s="46"/>
      <c r="C37" s="47"/>
      <c r="D37" s="47"/>
      <c r="E37" s="47"/>
      <c r="F37" s="48"/>
      <c r="G37" s="48"/>
      <c r="H37" s="48"/>
      <c r="I37" s="52"/>
      <c r="J37" s="52"/>
      <c r="K37" s="52"/>
      <c r="L37" s="52" t="str">
        <f>"Ce calculateur est optimisé pour Microsoft Excel (2007 et supérieur) mais il fonctionne également avec Apache OpenOffice et Google Sheets "</f>
        <v xml:space="preserve">Ce calculateur est optimisé pour Microsoft Excel (2007 et supérieur) mais il fonctionne également avec Apache OpenOffice et Google Sheets </v>
      </c>
      <c r="M37" s="40"/>
      <c r="N37" s="15"/>
      <c r="O37" s="15"/>
      <c r="P37" s="15"/>
      <c r="Q37" s="15"/>
    </row>
    <row r="38" spans="1:17" ht="25.2" customHeight="1">
      <c r="A38" s="15"/>
      <c r="B38" s="54"/>
      <c r="C38" s="54"/>
      <c r="D38" s="55"/>
      <c r="E38" s="55"/>
      <c r="F38" s="55"/>
      <c r="G38" s="55"/>
      <c r="H38" s="55"/>
      <c r="I38" s="55"/>
      <c r="J38" s="55"/>
      <c r="K38" s="40"/>
      <c r="L38" s="40"/>
      <c r="M38" s="40"/>
      <c r="N38" s="15"/>
      <c r="O38" s="15"/>
      <c r="P38" s="15"/>
      <c r="Q38" s="15"/>
    </row>
    <row r="39" spans="1:17" ht="25.2" customHeight="1">
      <c r="A39" s="15"/>
      <c r="B39" s="16"/>
      <c r="C39" s="17"/>
      <c r="D39" s="17"/>
      <c r="E39" s="17"/>
      <c r="F39" s="17"/>
      <c r="G39" s="17"/>
      <c r="H39" s="17"/>
      <c r="I39" s="17"/>
      <c r="J39" s="17"/>
      <c r="K39" s="40"/>
      <c r="L39" s="40"/>
      <c r="M39" s="40"/>
      <c r="N39" s="15"/>
      <c r="O39" s="15"/>
      <c r="P39" s="15"/>
      <c r="Q39" s="15"/>
    </row>
    <row r="40" spans="1:17" ht="25.2" customHeight="1">
      <c r="A40" s="15"/>
      <c r="B40" s="53"/>
      <c r="C40" s="53"/>
      <c r="D40" s="39"/>
      <c r="E40" s="39"/>
      <c r="F40" s="39"/>
      <c r="G40" s="39"/>
      <c r="H40" s="39"/>
      <c r="I40" s="39"/>
      <c r="J40" s="39"/>
      <c r="K40" s="40"/>
      <c r="L40" s="40"/>
      <c r="M40" s="40"/>
      <c r="N40" s="15"/>
      <c r="O40" s="15"/>
      <c r="P40" s="15"/>
      <c r="Q40" s="15"/>
    </row>
    <row r="41" spans="1:17" ht="25.2" customHeight="1">
      <c r="A41" s="15"/>
      <c r="B41" s="53"/>
      <c r="C41" s="53"/>
      <c r="D41" s="41"/>
      <c r="E41" s="39"/>
      <c r="F41" s="39"/>
      <c r="G41" s="39"/>
      <c r="H41" s="40"/>
      <c r="I41" s="40"/>
      <c r="J41" s="40"/>
      <c r="K41" s="40"/>
      <c r="L41" s="40"/>
      <c r="M41" s="40"/>
      <c r="N41" s="15"/>
      <c r="O41" s="15"/>
      <c r="P41" s="15"/>
      <c r="Q41" s="15"/>
    </row>
    <row r="42" spans="1:17" ht="25.2" customHeight="1">
      <c r="A42" s="15"/>
      <c r="B42" s="16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5"/>
      <c r="N42" s="15"/>
      <c r="O42" s="15"/>
      <c r="P42" s="15"/>
      <c r="Q42" s="15"/>
    </row>
    <row r="43" spans="1:17" ht="25.2" customHeight="1">
      <c r="A43" s="15"/>
      <c r="B43" s="53"/>
      <c r="C43" s="53"/>
      <c r="D43" s="39"/>
      <c r="E43" s="39"/>
      <c r="F43" s="39"/>
      <c r="G43" s="39"/>
      <c r="H43" s="39"/>
      <c r="I43" s="39"/>
      <c r="J43" s="39"/>
      <c r="K43" s="39"/>
      <c r="L43" s="40"/>
      <c r="M43" s="15"/>
      <c r="N43" s="15"/>
      <c r="O43" s="15"/>
      <c r="P43" s="15"/>
      <c r="Q43" s="15"/>
    </row>
    <row r="44" spans="1:17" ht="25.2" customHeight="1">
      <c r="A44" s="15"/>
      <c r="B44" s="16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5"/>
      <c r="N44" s="15"/>
      <c r="O44" s="15"/>
      <c r="P44" s="15"/>
      <c r="Q44" s="15"/>
    </row>
    <row r="45" spans="1:17" ht="25.2" customHeight="1">
      <c r="A45" s="15"/>
      <c r="B45" s="53"/>
      <c r="C45" s="53"/>
      <c r="D45" s="39"/>
      <c r="E45" s="39"/>
      <c r="F45" s="39"/>
      <c r="G45" s="39"/>
      <c r="H45" s="39"/>
      <c r="I45" s="39"/>
      <c r="J45" s="39"/>
      <c r="K45" s="39"/>
      <c r="L45" s="40"/>
      <c r="M45" s="15"/>
      <c r="N45" s="15"/>
      <c r="O45" s="15"/>
      <c r="P45" s="15"/>
      <c r="Q45" s="15"/>
    </row>
    <row r="46" spans="1:17" ht="25.2" customHeight="1">
      <c r="A46" s="15"/>
      <c r="B46" s="16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5"/>
      <c r="N46" s="15"/>
      <c r="O46" s="15"/>
      <c r="P46" s="15"/>
      <c r="Q46" s="15"/>
    </row>
    <row r="47" spans="1:17" ht="25.2" customHeight="1">
      <c r="A47" s="15"/>
      <c r="B47" s="53"/>
      <c r="C47" s="53"/>
      <c r="D47" s="39"/>
      <c r="E47" s="39"/>
      <c r="F47" s="39"/>
      <c r="G47" s="39"/>
      <c r="H47" s="39"/>
      <c r="I47" s="39"/>
      <c r="J47" s="39"/>
      <c r="K47" s="39"/>
      <c r="L47" s="40"/>
      <c r="M47" s="15"/>
      <c r="N47" s="15"/>
      <c r="O47" s="15"/>
      <c r="P47" s="15"/>
      <c r="Q47" s="15"/>
    </row>
    <row r="48" spans="1:17" ht="25.2" customHeight="1">
      <c r="A48" s="15"/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5"/>
      <c r="N48" s="15"/>
      <c r="O48" s="15"/>
      <c r="P48" s="15"/>
      <c r="Q48" s="15"/>
    </row>
    <row r="49" spans="1:17" ht="25.2" customHeight="1">
      <c r="A49" s="15"/>
      <c r="B49" s="53"/>
      <c r="C49" s="53"/>
      <c r="D49" s="39"/>
      <c r="E49" s="39"/>
      <c r="F49" s="39"/>
      <c r="G49" s="39"/>
      <c r="H49" s="39"/>
      <c r="I49" s="39"/>
      <c r="J49" s="39"/>
      <c r="K49" s="39"/>
      <c r="L49" s="40"/>
      <c r="M49" s="15"/>
      <c r="N49" s="15"/>
      <c r="O49" s="15"/>
      <c r="P49" s="15"/>
      <c r="Q49" s="15"/>
    </row>
    <row r="50" spans="1:17" ht="25.2" customHeight="1">
      <c r="A50" s="15"/>
      <c r="B50" s="53"/>
      <c r="C50" s="53"/>
      <c r="D50" s="41"/>
      <c r="E50" s="39"/>
      <c r="F50" s="39"/>
      <c r="G50" s="39"/>
      <c r="H50" s="40"/>
      <c r="I50" s="40"/>
      <c r="J50" s="40"/>
      <c r="K50" s="40"/>
      <c r="L50" s="40"/>
      <c r="M50" s="15"/>
      <c r="N50" s="15"/>
      <c r="O50" s="15"/>
      <c r="P50" s="15"/>
      <c r="Q50" s="15"/>
    </row>
    <row r="51" spans="1:17" ht="25.2" customHeight="1">
      <c r="B51" s="1"/>
    </row>
    <row r="52" spans="1:17" ht="25.2" customHeight="1">
      <c r="B52" s="1"/>
    </row>
    <row r="53" spans="1:17" ht="25.2" customHeight="1">
      <c r="B53" s="1"/>
    </row>
    <row r="54" spans="1:17" ht="25.2" customHeight="1">
      <c r="B54" s="1"/>
    </row>
    <row r="55" spans="1:17" ht="25.2" customHeight="1">
      <c r="B55" s="1"/>
    </row>
    <row r="56" spans="1:17" ht="25.2" customHeight="1">
      <c r="B56" s="1"/>
    </row>
    <row r="57" spans="1:17" ht="25.2" customHeight="1">
      <c r="B57" s="1"/>
    </row>
    <row r="58" spans="1:17" ht="25.2" customHeight="1">
      <c r="B58" s="1"/>
    </row>
    <row r="59" spans="1:17" ht="25.2" customHeight="1">
      <c r="B59" s="1"/>
    </row>
    <row r="60" spans="1:17" ht="25.2" customHeight="1">
      <c r="B60" s="1"/>
    </row>
    <row r="61" spans="1:17" ht="25.2" customHeight="1">
      <c r="B61" s="1"/>
    </row>
    <row r="62" spans="1:17" ht="25.2" customHeight="1">
      <c r="B62" s="1"/>
    </row>
    <row r="63" spans="1:17" ht="25.2" customHeight="1">
      <c r="B63" s="1"/>
    </row>
    <row r="64" spans="1:17" ht="25.2" customHeight="1">
      <c r="B64" s="1"/>
    </row>
    <row r="65" ht="25.2" customHeight="1"/>
  </sheetData>
  <sheetProtection algorithmName="SHA-512" hashValue="P2S4Z5GFEcrsUnbECJ7+4qjwvP8St1vvNyrGP/3lnvrzmV/ww+cAoa631b5KEVGGToWKFj07x0bqOsc2Xdtx2w==" saltValue="sjZcxTwsRe2woYVipshRLg==" spinCount="100000" sheet="1" objects="1" scenarios="1" selectLockedCells="1"/>
  <mergeCells count="25">
    <mergeCell ref="K29:L29"/>
    <mergeCell ref="Y19:Z19"/>
    <mergeCell ref="C17:F17"/>
    <mergeCell ref="G16:G21"/>
    <mergeCell ref="C21:D21"/>
    <mergeCell ref="B7:C7"/>
    <mergeCell ref="B9:F11"/>
    <mergeCell ref="D13:F13"/>
    <mergeCell ref="B25:C26"/>
    <mergeCell ref="AD5:AE5"/>
    <mergeCell ref="AC20:AC21"/>
    <mergeCell ref="D15:G15"/>
    <mergeCell ref="C18:F20"/>
    <mergeCell ref="G9:L14"/>
    <mergeCell ref="B12:F12"/>
    <mergeCell ref="M1:M24"/>
    <mergeCell ref="Y24:Z24"/>
    <mergeCell ref="D14:F14"/>
    <mergeCell ref="Y5:AC5"/>
    <mergeCell ref="B2:L5"/>
    <mergeCell ref="J24:L24"/>
    <mergeCell ref="G7:L7"/>
    <mergeCell ref="B8:C8"/>
    <mergeCell ref="E7:F7"/>
    <mergeCell ref="B24:I24"/>
  </mergeCells>
  <conditionalFormatting sqref="C13">
    <cfRule type="cellIs" dxfId="7" priority="8" stopIfTrue="1" operator="notEqual">
      <formula>""</formula>
    </cfRule>
  </conditionalFormatting>
  <conditionalFormatting sqref="C15">
    <cfRule type="cellIs" dxfId="6" priority="10" stopIfTrue="1" operator="between">
      <formula>0.0001</formula>
      <formula>1000</formula>
    </cfRule>
  </conditionalFormatting>
  <conditionalFormatting sqref="C14">
    <cfRule type="cellIs" dxfId="5" priority="9" stopIfTrue="1" operator="between">
      <formula>0.0001</formula>
      <formula>1000</formula>
    </cfRule>
  </conditionalFormatting>
  <conditionalFormatting sqref="C17">
    <cfRule type="expression" dxfId="4" priority="3" stopIfTrue="1">
      <formula>$AC$29=1</formula>
    </cfRule>
    <cfRule type="expression" dxfId="3" priority="4" stopIfTrue="1">
      <formula>$AC$29=2</formula>
    </cfRule>
    <cfRule type="expression" dxfId="2" priority="5" stopIfTrue="1">
      <formula>$AC$29=0</formula>
    </cfRule>
  </conditionalFormatting>
  <conditionalFormatting sqref="C21">
    <cfRule type="expression" dxfId="1" priority="2" stopIfTrue="1">
      <formula>$Z$28=3</formula>
    </cfRule>
  </conditionalFormatting>
  <conditionalFormatting sqref="D8">
    <cfRule type="cellIs" dxfId="0" priority="1" stopIfTrue="1" operator="notEqual">
      <formula>""</formula>
    </cfRule>
  </conditionalFormatting>
  <dataValidations xWindow="912" yWindow="395" count="3">
    <dataValidation type="decimal" allowBlank="1" showErrorMessage="1" errorTitle="Erreur de saisie" error="Veuillez entrer un chiffre supérieur à 0" sqref="C14">
      <formula1>0.00000001</formula1>
      <formula2>150</formula2>
    </dataValidation>
    <dataValidation type="list" allowBlank="1" showErrorMessage="1" errorTitle="Erreur de saisie" error="Veuillez choisir dans la liste déroulante" sqref="C15">
      <formula1>$Y$7:$Y$15</formula1>
    </dataValidation>
    <dataValidation type="list" allowBlank="1" showErrorMessage="1" errorTitle="Erreur de saisie" error="Veuillez choisir dans la liste déroulante" sqref="C13">
      <formula1>$Y$20:$Y$21</formula1>
    </dataValidation>
  </dataValidations>
  <hyperlinks>
    <hyperlink ref="T9" r:id="rId1"/>
    <hyperlink ref="K29" r:id="rId2"/>
  </hyperlinks>
  <pageMargins left="0.7" right="0.7" top="0.75" bottom="0.75" header="0.3" footer="0.3"/>
  <pageSetup paperSize="9" orientation="portrait" r:id="rId3"/>
  <ignoredErrors>
    <ignoredError sqref="A3:A4 A1:W1 A2 A18:Q19 A13:B13 D13:Q13 A14:B14 D14:Q14 A15:B15 D15:Q15 A22:Q23 A21 D21:Q21 A25 A24 A12:Q12 A5 A6:Q6 A7 A8 A9:Q9 A10:Q10 A11:Q11 A37 A28 A20:Q20 A29 A27 A26 M26:Q26 E7:Q7 D8:Q8 M3:Q3 M2:Q2 M5:Q5 M24:Q24 Y1:AT1 M28:Q28 N29:Q29 M27:Q27 A30:A36 A39 A38 N38:Q38 A65:Q73 A40:A50 M42:Q52 N39:Q39 M53:Q57 N32:Q35 N31:Q31 N30:Q30 N37:Q37 M25:Q25 M58:Q64 A16:Q16 M4:Q4 A17 C17:Q17 N40:Q41 N36:Q36 R36 R40:R41 R58:R64 R25 R37 R30 R31 R32:R35 R53:R57 R39 R42:R52 R65:R73 R38 R27 R29 R28 R24 R2 R3 R26 R21 R22:R23 R4 R18:R19 R5 R6 R7 R8 R9 R10 R11 R12 R13 R14 R15 R20 R404:AJ473 R16:R17 R74:R403 V4 V20 V18:V19 X4 AC20 AE5 AC8:AE8 AC7:AE7 AC11:AE11 AC10:AE10 AC9:AE9 AE6 AC12:AE12 AC15:AE15 AC14:AE14 AC13:AE13 S16:V17 S74:AJ403 X3 AC29 AC28 S15:V15 S14:V14 S13:V13 S12:V12 S11:V11 S10:V10 S9:V9 S8:V8 S7:V7 S6:V6 S5:V5 V21 X2 Y2:AI2 S22:AJ23 S21:U21 AF5:AJ5 AF6:AJ6 AF7:AJ7 AF8:AJ8 AF9:AJ9 AF10:AJ10 AF11:AJ11 AF12:AJ12 AF13:AJ13 AF14:AJ14 AF15:AJ15 AD28:AJ28 AD20:AJ20 AD29:AJ29 S26:AJ26 S3:W3 S2:W2 S24:AJ24 Y3:AJ4 S28:AB28 S29:AB29 S27:AJ27 S38:AJ38 S65:AJ73 S42:AJ52 S39:AJ39 S53:AJ57 S32:AJ35 S31:AJ31 S30:AJ30 S37:AJ37 S25:AJ25 S58:AJ64 W16:AJ17 W13:AB13 W14:AB14 W15:AB15 W12:AB12 W6:AD6 W9:AB9 W10:AB10 W11:AB11 W7:AB7 W8:AB8 W5:AD5 W18:AJ19 W21:AJ21 W20:AB20 W4 S18:U19 S20:U20 S4:U4 S40:AJ41 S36:AJ36 AK36:AU36 AK40:AU41 AK58:AU64 AK25:AU25 AK37:AU37 AK30:AU30 AK31:AU31 AK32:AU35 AK53:AU57 AK39:AU39 AK42:AU52 AK65:AU73 AK38:AU38 AK27:AU27 AK24:AU24 AK26:AU26 AK22:AU23 AK2:AU2 AK21:AU21 AK18:AU19 AK16:AU17 AK3:AU4 AK29:AU29 AK20:AU20 AK28:AU28 AK15:AU15 AK14:AU14 AK13:AU13 AK12:AU12 AK11:AU11 AK10:AU10 AK9:AU9 AK8:AU8 AK7:AU7 AK6:AU6 AK5:AU5 AV5:AZ5 AV6:AZ6 AV7:AZ7 AV8:AZ8 AV9:AZ9 AV10:AZ10 AV11:AZ11 AV12:AZ12 AV13:AZ13 AV14:AZ14 AV15:AZ15 AV28:AZ28 AV20:AZ20 AV29:AZ29 AV3:AZ4 AV16:AZ17 AV18:AZ19 AV21:AZ21 AV2:AY2 AV22:AZ23 AV26:AZ26 AV24:AZ24 AV27:AZ27 AV38:AZ38 AK74:AZ403 AV65:AZ73 AV42:AZ52 AV39:AZ39 AV53:AZ57 AV32:AZ35 AV31:AZ31 AV30:AZ30 AV37:AZ37 AV25:AZ25 AV58:AZ64 AV40:AZ41 AV36:AZ36 AJ2" evalError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PDS IDEAL - Unegamelleautop.fr</vt:lpstr>
    </vt:vector>
  </TitlesOfParts>
  <LinksUpToDate>false</LinksUpToDate>
  <SharedDoc>false</SharedDoc>
  <HyperlinkBase>https://www.facebook.com/groups/CroquettesCommentChoisir/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DEHON</dc:creator>
  <cp:lastModifiedBy>Dehon Damien</cp:lastModifiedBy>
  <cp:lastPrinted>2016-12-27T10:50:24Z</cp:lastPrinted>
  <dcterms:created xsi:type="dcterms:W3CDTF">2016-08-18T09:44:54Z</dcterms:created>
  <dcterms:modified xsi:type="dcterms:W3CDTF">2023-04-07T07:02:05Z</dcterms:modified>
</cp:coreProperties>
</file>